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 de marge" sheetId="1" state="visible" r:id="rId1"/>
    <sheet xmlns:r="http://schemas.openxmlformats.org/officeDocument/2006/relationships" name="Depuis le prix de vente" sheetId="2" state="visible" r:id="rId2"/>
    <sheet xmlns:r="http://schemas.openxmlformats.org/officeDocument/2006/relationships" name="Repères par métier" sheetId="3" state="visible" r:id="rId3"/>
    <sheet xmlns:r="http://schemas.openxmlformats.org/officeDocument/2006/relationships" name="Mode d'emploi" sheetId="4" state="visible" r:id="rId4"/>
  </sheets>
  <definedNames/>
  <calcPr calcId="124519" fullCalcOnLoad="1"/>
</workbook>
</file>

<file path=xl/styles.xml><?xml version="1.0" encoding="utf-8"?>
<styleSheet xmlns="http://schemas.openxmlformats.org/spreadsheetml/2006/main">
  <numFmts count="2">
    <numFmt numFmtId="164" formatCode="#,##0.00 €"/>
    <numFmt numFmtId="165" formatCode="0.0 %"/>
  </numFmts>
  <fonts count="7">
    <font>
      <name val="Calibri"/>
      <family val="2"/>
      <color theme="1"/>
      <sz val="11"/>
      <scheme val="minor"/>
    </font>
    <font>
      <b val="1"/>
      <color rgb="000A0F1F"/>
      <sz val="14"/>
    </font>
    <font>
      <color rgb="004F8CFF"/>
      <u val="single"/>
    </font>
    <font>
      <b val="1"/>
      <color rgb="00FFFFFF"/>
    </font>
    <font>
      <b val="1"/>
    </font>
    <font>
      <b val="1"/>
      <color rgb="000A0F1F"/>
      <sz val="13"/>
    </font>
    <font>
      <color rgb="00000000"/>
      <sz val="11"/>
    </font>
  </fonts>
  <fills count="6">
    <fill>
      <patternFill/>
    </fill>
    <fill>
      <patternFill patternType="gray125"/>
    </fill>
    <fill>
      <patternFill patternType="solid">
        <fgColor rgb="000A0F1F"/>
      </patternFill>
    </fill>
    <fill>
      <patternFill patternType="solid">
        <fgColor rgb="00FFF7E6"/>
      </patternFill>
    </fill>
    <fill>
      <patternFill patternType="solid">
        <fgColor rgb="004F8CFF"/>
      </patternFill>
    </fill>
    <fill>
      <patternFill patternType="solid">
        <fgColor rgb="00EEF3FF"/>
      </patternFill>
    </fill>
  </fills>
  <borders count="2">
    <border>
      <left/>
      <right/>
      <top/>
      <bottom/>
      <diagonal/>
    </border>
    <border>
      <left style="thin">
        <color rgb="00D0D7E6"/>
      </left>
      <right style="thin">
        <color rgb="00D0D7E6"/>
      </right>
      <top style="thin">
        <color rgb="00D0D7E6"/>
      </top>
      <bottom style="thin">
        <color rgb="00D0D7E6"/>
      </bottom>
    </border>
  </borders>
  <cellStyleXfs count="1">
    <xf numFmtId="0" fontId="0" fillId="0" borderId="0"/>
  </cellStyleXfs>
  <cellXfs count="19">
    <xf numFmtId="0" fontId="0" fillId="0" borderId="0" pivotButton="0" quotePrefix="0" xfId="0"/>
    <xf numFmtId="0" fontId="1" fillId="0" borderId="0" pivotButton="0" quotePrefix="0" xfId="0"/>
    <xf numFmtId="0" fontId="0" fillId="0" borderId="0" applyAlignment="1" pivotButton="0" quotePrefix="0" xfId="0">
      <alignment wrapText="1"/>
    </xf>
    <xf numFmtId="0" fontId="2" fillId="0" borderId="0" pivotButton="0" quotePrefix="0" xfId="0"/>
    <xf numFmtId="0" fontId="3" fillId="2" borderId="1" applyAlignment="1" pivotButton="0" quotePrefix="0" xfId="0">
      <alignment vertical="center" wrapText="1"/>
    </xf>
    <xf numFmtId="0" fontId="0" fillId="3" borderId="1" pivotButton="0" quotePrefix="0" xfId="0"/>
    <xf numFmtId="164" fontId="0" fillId="3" borderId="1" pivotButton="0" quotePrefix="0" xfId="0"/>
    <xf numFmtId="165" fontId="0" fillId="3" borderId="1" pivotButton="0" quotePrefix="0" xfId="0"/>
    <xf numFmtId="164" fontId="0" fillId="0" borderId="1" pivotButton="0" quotePrefix="0" xfId="0"/>
    <xf numFmtId="2" fontId="0" fillId="0" borderId="1" pivotButton="0" quotePrefix="0" xfId="0"/>
    <xf numFmtId="0" fontId="4" fillId="0" borderId="0" pivotButton="0" quotePrefix="0" xfId="0"/>
    <xf numFmtId="164" fontId="4" fillId="0" borderId="0" pivotButton="0" quotePrefix="0" xfId="0"/>
    <xf numFmtId="0" fontId="5" fillId="0" borderId="0" pivotButton="0" quotePrefix="0" xfId="0"/>
    <xf numFmtId="165" fontId="0" fillId="0" borderId="1" pivotButton="0" quotePrefix="0" xfId="0"/>
    <xf numFmtId="0" fontId="3" fillId="4" borderId="0" pivotButton="0" quotePrefix="0" xfId="0"/>
    <xf numFmtId="0" fontId="4" fillId="5" borderId="1" pivotButton="0" quotePrefix="0" xfId="0"/>
    <xf numFmtId="0" fontId="0" fillId="0" borderId="1" pivotButton="0" quotePrefix="0" xfId="0"/>
    <xf numFmtId="0" fontId="5" fillId="0" borderId="0" applyAlignment="1" pivotButton="0" quotePrefix="0" xfId="0">
      <alignment vertical="top" wrapText="1"/>
    </xf>
    <xf numFmtId="0" fontId="6"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commercants-connectes.fr/outils-gestion/calculateur-marge/primeur" TargetMode="External" Id="rId1"/></Relationships>
</file>

<file path=xl/worksheets/_rels/sheet3.xml.rels><Relationships xmlns="http://schemas.openxmlformats.org/package/2006/relationships"><Relationship Type="http://schemas.openxmlformats.org/officeDocument/2006/relationships/hyperlink" Target="https://www.commercants-connectes.fr/outils-gestion/calculateur-marge" TargetMode="External" Id="rId1"/></Relationships>
</file>

<file path=xl/worksheets/sheet1.xml><?xml version="1.0" encoding="utf-8"?>
<worksheet xmlns="http://schemas.openxmlformats.org/spreadsheetml/2006/main">
  <sheetPr>
    <outlinePr summaryBelow="1" summaryRight="1"/>
    <pageSetUpPr/>
  </sheetPr>
  <dimension ref="A1:J37"/>
  <sheetViews>
    <sheetView workbookViewId="0">
      <pane ySplit="5" topLeftCell="A6" activePane="bottomLeft" state="frozen"/>
      <selection pane="bottomLeft" activeCell="A1" sqref="A1"/>
    </sheetView>
  </sheetViews>
  <sheetFormatPr baseColWidth="8" defaultRowHeight="15"/>
  <cols>
    <col width="26" customWidth="1" min="1" max="1"/>
    <col width="14" customWidth="1" min="2" max="2"/>
    <col width="16" customWidth="1" min="3" max="3"/>
    <col width="9" customWidth="1" min="4" max="4"/>
    <col width="14" customWidth="1" min="5" max="5"/>
    <col width="14" customWidth="1" min="6" max="6"/>
    <col width="14" customWidth="1" min="7" max="7"/>
    <col width="16" customWidth="1" min="8" max="8"/>
    <col width="14" customWidth="1" min="9" max="9"/>
    <col width="16" customWidth="1" min="10" max="10"/>
  </cols>
  <sheetData>
    <row r="1">
      <c r="A1" s="1" t="inlineStr">
        <is>
          <t>Calcul de marge en primeur — coefficient usuel ×1,6 à ×2,2 — modèle Commerçants Connectés</t>
        </is>
      </c>
    </row>
    <row r="2" ht="34" customHeight="1">
      <c r="A2" s="2" t="inlineStr">
        <is>
          <t>Saisissez les cellules orangées (produit, prix d'achat HT, marge souhaitée, TVA). Le reste se calcule. Marge en % du prix de vente HT (taux de marque), coefficient = prix de vente TTC ÷ prix d'achat HT.</t>
        </is>
      </c>
    </row>
    <row r="3">
      <c r="A3" s="3" t="inlineStr">
        <is>
          <t>Version gratuite du calculateur en ligne : https://www.commercants-connectes.fr/outils-gestion/calculateur-marge/primeur</t>
        </is>
      </c>
    </row>
    <row r="5" ht="42" customHeight="1">
      <c r="A5" s="4" t="inlineStr">
        <is>
          <t>Produit</t>
        </is>
      </c>
      <c r="B5" s="4" t="inlineStr">
        <is>
          <t>Prix d'achat HT</t>
        </is>
      </c>
      <c r="C5" s="4" t="inlineStr">
        <is>
          <t>Marge souhaitée (% du PV HT)</t>
        </is>
      </c>
      <c r="D5" s="4" t="inlineStr">
        <is>
          <t>TVA</t>
        </is>
      </c>
      <c r="E5" s="4" t="inlineStr">
        <is>
          <t>Prix de vente HT</t>
        </is>
      </c>
      <c r="F5" s="4" t="inlineStr">
        <is>
          <t>Prix de vente TTC</t>
        </is>
      </c>
      <c r="G5" s="4" t="inlineStr">
        <is>
          <t>Marge unitaire HT</t>
        </is>
      </c>
      <c r="H5" s="4" t="inlineStr">
        <is>
          <t>Coefficient (TTC ÷ achat HT)</t>
        </is>
      </c>
      <c r="I5" s="4" t="inlineStr">
        <is>
          <t>Quantité vendue / mois</t>
        </is>
      </c>
      <c r="J5" s="4" t="inlineStr">
        <is>
          <t>Marge mensuelle HT</t>
        </is>
      </c>
    </row>
    <row r="6">
      <c r="A6" s="5" t="inlineStr">
        <is>
          <t>Pommes golden (le kg)</t>
        </is>
      </c>
      <c r="B6" s="6" t="n">
        <v>1.3</v>
      </c>
      <c r="C6" s="7" t="n">
        <v>0.527</v>
      </c>
      <c r="D6" s="7" t="n">
        <v>0.055</v>
      </c>
      <c r="E6" s="8">
        <f>IF(AND(B6&lt;&gt;"",C6&lt;&gt;""),B6/(1-C6),"")</f>
        <v/>
      </c>
      <c r="F6" s="8">
        <f>IF(E6&lt;&gt;"",E6*(1+D6),"")</f>
        <v/>
      </c>
      <c r="G6" s="8">
        <f>IF(E6&lt;&gt;"",E6-B6,"")</f>
        <v/>
      </c>
      <c r="H6" s="9">
        <f>IF(AND(F6&lt;&gt;"",B6&gt;0),F6/B6,"")</f>
        <v/>
      </c>
      <c r="I6" s="5" t="n"/>
      <c r="J6" s="8">
        <f>IF(AND(G6&lt;&gt;"",I6&lt;&gt;""),G6*I6,"")</f>
        <v/>
      </c>
    </row>
    <row r="7">
      <c r="A7" s="5" t="inlineStr">
        <is>
          <t>Tomates grappe (le kg)</t>
        </is>
      </c>
      <c r="B7" s="6" t="n">
        <v>1.9</v>
      </c>
      <c r="C7" s="7" t="n">
        <v>0.498</v>
      </c>
      <c r="D7" s="7" t="n">
        <v>0.055</v>
      </c>
      <c r="E7" s="8">
        <f>IF(AND(B7&lt;&gt;"",C7&lt;&gt;""),B7/(1-C7),"")</f>
        <v/>
      </c>
      <c r="F7" s="8">
        <f>IF(E7&lt;&gt;"",E7*(1+D7),"")</f>
        <v/>
      </c>
      <c r="G7" s="8">
        <f>IF(E7&lt;&gt;"",E7-B7,"")</f>
        <v/>
      </c>
      <c r="H7" s="9">
        <f>IF(AND(F7&lt;&gt;"",B7&gt;0),F7/B7,"")</f>
        <v/>
      </c>
      <c r="I7" s="5" t="n"/>
      <c r="J7" s="8">
        <f>IF(AND(G7&lt;&gt;"",I7&lt;&gt;""),G7*I7,"")</f>
        <v/>
      </c>
    </row>
    <row r="8">
      <c r="A8" s="5" t="inlineStr">
        <is>
          <t>Bananes (le kg)</t>
        </is>
      </c>
      <c r="B8" s="6" t="n">
        <v>1.05</v>
      </c>
      <c r="C8" s="7" t="n">
        <v>0.496</v>
      </c>
      <c r="D8" s="7" t="n">
        <v>0.055</v>
      </c>
      <c r="E8" s="8">
        <f>IF(AND(B8&lt;&gt;"",C8&lt;&gt;""),B8/(1-C8),"")</f>
        <v/>
      </c>
      <c r="F8" s="8">
        <f>IF(E8&lt;&gt;"",E8*(1+D8),"")</f>
        <v/>
      </c>
      <c r="G8" s="8">
        <f>IF(E8&lt;&gt;"",E8-B8,"")</f>
        <v/>
      </c>
      <c r="H8" s="9">
        <f>IF(AND(F8&lt;&gt;"",B8&gt;0),F8/B8,"")</f>
        <v/>
      </c>
      <c r="I8" s="5" t="n"/>
      <c r="J8" s="8">
        <f>IF(AND(G8&lt;&gt;"",I8&lt;&gt;""),G8*I8,"")</f>
        <v/>
      </c>
    </row>
    <row r="9">
      <c r="A9" s="5" t="inlineStr">
        <is>
          <t>Fraises (barquette 500 g)</t>
        </is>
      </c>
      <c r="B9" s="6" t="n">
        <v>2.6</v>
      </c>
      <c r="C9" s="7" t="n">
        <v>0.44</v>
      </c>
      <c r="D9" s="7" t="n">
        <v>0.055</v>
      </c>
      <c r="E9" s="8">
        <f>IF(AND(B9&lt;&gt;"",C9&lt;&gt;""),B9/(1-C9),"")</f>
        <v/>
      </c>
      <c r="F9" s="8">
        <f>IF(E9&lt;&gt;"",E9*(1+D9),"")</f>
        <v/>
      </c>
      <c r="G9" s="8">
        <f>IF(E9&lt;&gt;"",E9-B9,"")</f>
        <v/>
      </c>
      <c r="H9" s="9">
        <f>IF(AND(F9&lt;&gt;"",B9&gt;0),F9/B9,"")</f>
        <v/>
      </c>
      <c r="I9" s="5" t="n"/>
      <c r="J9" s="8">
        <f>IF(AND(G9&lt;&gt;"",I9&lt;&gt;""),G9*I9,"")</f>
        <v/>
      </c>
    </row>
    <row r="10">
      <c r="A10" s="5" t="n"/>
      <c r="B10" s="6" t="n"/>
      <c r="C10" s="7" t="n"/>
      <c r="D10" s="7" t="n"/>
      <c r="E10" s="8">
        <f>IF(AND(B10&lt;&gt;"",C10&lt;&gt;""),B10/(1-C10),"")</f>
        <v/>
      </c>
      <c r="F10" s="8">
        <f>IF(E10&lt;&gt;"",E10*(1+D10),"")</f>
        <v/>
      </c>
      <c r="G10" s="8">
        <f>IF(E10&lt;&gt;"",E10-B10,"")</f>
        <v/>
      </c>
      <c r="H10" s="9">
        <f>IF(AND(F10&lt;&gt;"",B10&gt;0),F10/B10,"")</f>
        <v/>
      </c>
      <c r="I10" s="5" t="n"/>
      <c r="J10" s="8">
        <f>IF(AND(G10&lt;&gt;"",I10&lt;&gt;""),G10*I10,"")</f>
        <v/>
      </c>
    </row>
    <row r="11">
      <c r="A11" s="5" t="n"/>
      <c r="B11" s="6" t="n"/>
      <c r="C11" s="7" t="n"/>
      <c r="D11" s="7" t="n"/>
      <c r="E11" s="8">
        <f>IF(AND(B11&lt;&gt;"",C11&lt;&gt;""),B11/(1-C11),"")</f>
        <v/>
      </c>
      <c r="F11" s="8">
        <f>IF(E11&lt;&gt;"",E11*(1+D11),"")</f>
        <v/>
      </c>
      <c r="G11" s="8">
        <f>IF(E11&lt;&gt;"",E11-B11,"")</f>
        <v/>
      </c>
      <c r="H11" s="9">
        <f>IF(AND(F11&lt;&gt;"",B11&gt;0),F11/B11,"")</f>
        <v/>
      </c>
      <c r="I11" s="5" t="n"/>
      <c r="J11" s="8">
        <f>IF(AND(G11&lt;&gt;"",I11&lt;&gt;""),G11*I11,"")</f>
        <v/>
      </c>
    </row>
    <row r="12">
      <c r="A12" s="5" t="n"/>
      <c r="B12" s="6" t="n"/>
      <c r="C12" s="7" t="n"/>
      <c r="D12" s="7" t="n"/>
      <c r="E12" s="8">
        <f>IF(AND(B12&lt;&gt;"",C12&lt;&gt;""),B12/(1-C12),"")</f>
        <v/>
      </c>
      <c r="F12" s="8">
        <f>IF(E12&lt;&gt;"",E12*(1+D12),"")</f>
        <v/>
      </c>
      <c r="G12" s="8">
        <f>IF(E12&lt;&gt;"",E12-B12,"")</f>
        <v/>
      </c>
      <c r="H12" s="9">
        <f>IF(AND(F12&lt;&gt;"",B12&gt;0),F12/B12,"")</f>
        <v/>
      </c>
      <c r="I12" s="5" t="n"/>
      <c r="J12" s="8">
        <f>IF(AND(G12&lt;&gt;"",I12&lt;&gt;""),G12*I12,"")</f>
        <v/>
      </c>
    </row>
    <row r="13">
      <c r="A13" s="5" t="n"/>
      <c r="B13" s="6" t="n"/>
      <c r="C13" s="7" t="n"/>
      <c r="D13" s="7" t="n"/>
      <c r="E13" s="8">
        <f>IF(AND(B13&lt;&gt;"",C13&lt;&gt;""),B13/(1-C13),"")</f>
        <v/>
      </c>
      <c r="F13" s="8">
        <f>IF(E13&lt;&gt;"",E13*(1+D13),"")</f>
        <v/>
      </c>
      <c r="G13" s="8">
        <f>IF(E13&lt;&gt;"",E13-B13,"")</f>
        <v/>
      </c>
      <c r="H13" s="9">
        <f>IF(AND(F13&lt;&gt;"",B13&gt;0),F13/B13,"")</f>
        <v/>
      </c>
      <c r="I13" s="5" t="n"/>
      <c r="J13" s="8">
        <f>IF(AND(G13&lt;&gt;"",I13&lt;&gt;""),G13*I13,"")</f>
        <v/>
      </c>
    </row>
    <row r="14">
      <c r="A14" s="5" t="n"/>
      <c r="B14" s="6" t="n"/>
      <c r="C14" s="7" t="n"/>
      <c r="D14" s="7" t="n"/>
      <c r="E14" s="8">
        <f>IF(AND(B14&lt;&gt;"",C14&lt;&gt;""),B14/(1-C14),"")</f>
        <v/>
      </c>
      <c r="F14" s="8">
        <f>IF(E14&lt;&gt;"",E14*(1+D14),"")</f>
        <v/>
      </c>
      <c r="G14" s="8">
        <f>IF(E14&lt;&gt;"",E14-B14,"")</f>
        <v/>
      </c>
      <c r="H14" s="9">
        <f>IF(AND(F14&lt;&gt;"",B14&gt;0),F14/B14,"")</f>
        <v/>
      </c>
      <c r="I14" s="5" t="n"/>
      <c r="J14" s="8">
        <f>IF(AND(G14&lt;&gt;"",I14&lt;&gt;""),G14*I14,"")</f>
        <v/>
      </c>
    </row>
    <row r="15">
      <c r="A15" s="5" t="n"/>
      <c r="B15" s="6" t="n"/>
      <c r="C15" s="7" t="n"/>
      <c r="D15" s="7" t="n"/>
      <c r="E15" s="8">
        <f>IF(AND(B15&lt;&gt;"",C15&lt;&gt;""),B15/(1-C15),"")</f>
        <v/>
      </c>
      <c r="F15" s="8">
        <f>IF(E15&lt;&gt;"",E15*(1+D15),"")</f>
        <v/>
      </c>
      <c r="G15" s="8">
        <f>IF(E15&lt;&gt;"",E15-B15,"")</f>
        <v/>
      </c>
      <c r="H15" s="9">
        <f>IF(AND(F15&lt;&gt;"",B15&gt;0),F15/B15,"")</f>
        <v/>
      </c>
      <c r="I15" s="5" t="n"/>
      <c r="J15" s="8">
        <f>IF(AND(G15&lt;&gt;"",I15&lt;&gt;""),G15*I15,"")</f>
        <v/>
      </c>
    </row>
    <row r="16">
      <c r="A16" s="5" t="n"/>
      <c r="B16" s="6" t="n"/>
      <c r="C16" s="7" t="n"/>
      <c r="D16" s="7" t="n"/>
      <c r="E16" s="8">
        <f>IF(AND(B16&lt;&gt;"",C16&lt;&gt;""),B16/(1-C16),"")</f>
        <v/>
      </c>
      <c r="F16" s="8">
        <f>IF(E16&lt;&gt;"",E16*(1+D16),"")</f>
        <v/>
      </c>
      <c r="G16" s="8">
        <f>IF(E16&lt;&gt;"",E16-B16,"")</f>
        <v/>
      </c>
      <c r="H16" s="9">
        <f>IF(AND(F16&lt;&gt;"",B16&gt;0),F16/B16,"")</f>
        <v/>
      </c>
      <c r="I16" s="5" t="n"/>
      <c r="J16" s="8">
        <f>IF(AND(G16&lt;&gt;"",I16&lt;&gt;""),G16*I16,"")</f>
        <v/>
      </c>
    </row>
    <row r="17">
      <c r="A17" s="5" t="n"/>
      <c r="B17" s="6" t="n"/>
      <c r="C17" s="7" t="n"/>
      <c r="D17" s="7" t="n"/>
      <c r="E17" s="8">
        <f>IF(AND(B17&lt;&gt;"",C17&lt;&gt;""),B17/(1-C17),"")</f>
        <v/>
      </c>
      <c r="F17" s="8">
        <f>IF(E17&lt;&gt;"",E17*(1+D17),"")</f>
        <v/>
      </c>
      <c r="G17" s="8">
        <f>IF(E17&lt;&gt;"",E17-B17,"")</f>
        <v/>
      </c>
      <c r="H17" s="9">
        <f>IF(AND(F17&lt;&gt;"",B17&gt;0),F17/B17,"")</f>
        <v/>
      </c>
      <c r="I17" s="5" t="n"/>
      <c r="J17" s="8">
        <f>IF(AND(G17&lt;&gt;"",I17&lt;&gt;""),G17*I17,"")</f>
        <v/>
      </c>
    </row>
    <row r="18">
      <c r="A18" s="5" t="n"/>
      <c r="B18" s="6" t="n"/>
      <c r="C18" s="7" t="n"/>
      <c r="D18" s="7" t="n"/>
      <c r="E18" s="8">
        <f>IF(AND(B18&lt;&gt;"",C18&lt;&gt;""),B18/(1-C18),"")</f>
        <v/>
      </c>
      <c r="F18" s="8">
        <f>IF(E18&lt;&gt;"",E18*(1+D18),"")</f>
        <v/>
      </c>
      <c r="G18" s="8">
        <f>IF(E18&lt;&gt;"",E18-B18,"")</f>
        <v/>
      </c>
      <c r="H18" s="9">
        <f>IF(AND(F18&lt;&gt;"",B18&gt;0),F18/B18,"")</f>
        <v/>
      </c>
      <c r="I18" s="5" t="n"/>
      <c r="J18" s="8">
        <f>IF(AND(G18&lt;&gt;"",I18&lt;&gt;""),G18*I18,"")</f>
        <v/>
      </c>
    </row>
    <row r="19">
      <c r="A19" s="5" t="n"/>
      <c r="B19" s="6" t="n"/>
      <c r="C19" s="7" t="n"/>
      <c r="D19" s="7" t="n"/>
      <c r="E19" s="8">
        <f>IF(AND(B19&lt;&gt;"",C19&lt;&gt;""),B19/(1-C19),"")</f>
        <v/>
      </c>
      <c r="F19" s="8">
        <f>IF(E19&lt;&gt;"",E19*(1+D19),"")</f>
        <v/>
      </c>
      <c r="G19" s="8">
        <f>IF(E19&lt;&gt;"",E19-B19,"")</f>
        <v/>
      </c>
      <c r="H19" s="9">
        <f>IF(AND(F19&lt;&gt;"",B19&gt;0),F19/B19,"")</f>
        <v/>
      </c>
      <c r="I19" s="5" t="n"/>
      <c r="J19" s="8">
        <f>IF(AND(G19&lt;&gt;"",I19&lt;&gt;""),G19*I19,"")</f>
        <v/>
      </c>
    </row>
    <row r="20">
      <c r="A20" s="5" t="n"/>
      <c r="B20" s="6" t="n"/>
      <c r="C20" s="7" t="n"/>
      <c r="D20" s="7" t="n"/>
      <c r="E20" s="8">
        <f>IF(AND(B20&lt;&gt;"",C20&lt;&gt;""),B20/(1-C20),"")</f>
        <v/>
      </c>
      <c r="F20" s="8">
        <f>IF(E20&lt;&gt;"",E20*(1+D20),"")</f>
        <v/>
      </c>
      <c r="G20" s="8">
        <f>IF(E20&lt;&gt;"",E20-B20,"")</f>
        <v/>
      </c>
      <c r="H20" s="9">
        <f>IF(AND(F20&lt;&gt;"",B20&gt;0),F20/B20,"")</f>
        <v/>
      </c>
      <c r="I20" s="5" t="n"/>
      <c r="J20" s="8">
        <f>IF(AND(G20&lt;&gt;"",I20&lt;&gt;""),G20*I20,"")</f>
        <v/>
      </c>
    </row>
    <row r="21">
      <c r="A21" s="5" t="n"/>
      <c r="B21" s="6" t="n"/>
      <c r="C21" s="7" t="n"/>
      <c r="D21" s="7" t="n"/>
      <c r="E21" s="8">
        <f>IF(AND(B21&lt;&gt;"",C21&lt;&gt;""),B21/(1-C21),"")</f>
        <v/>
      </c>
      <c r="F21" s="8">
        <f>IF(E21&lt;&gt;"",E21*(1+D21),"")</f>
        <v/>
      </c>
      <c r="G21" s="8">
        <f>IF(E21&lt;&gt;"",E21-B21,"")</f>
        <v/>
      </c>
      <c r="H21" s="9">
        <f>IF(AND(F21&lt;&gt;"",B21&gt;0),F21/B21,"")</f>
        <v/>
      </c>
      <c r="I21" s="5" t="n"/>
      <c r="J21" s="8">
        <f>IF(AND(G21&lt;&gt;"",I21&lt;&gt;""),G21*I21,"")</f>
        <v/>
      </c>
    </row>
    <row r="22">
      <c r="A22" s="5" t="n"/>
      <c r="B22" s="6" t="n"/>
      <c r="C22" s="7" t="n"/>
      <c r="D22" s="7" t="n"/>
      <c r="E22" s="8">
        <f>IF(AND(B22&lt;&gt;"",C22&lt;&gt;""),B22/(1-C22),"")</f>
        <v/>
      </c>
      <c r="F22" s="8">
        <f>IF(E22&lt;&gt;"",E22*(1+D22),"")</f>
        <v/>
      </c>
      <c r="G22" s="8">
        <f>IF(E22&lt;&gt;"",E22-B22,"")</f>
        <v/>
      </c>
      <c r="H22" s="9">
        <f>IF(AND(F22&lt;&gt;"",B22&gt;0),F22/B22,"")</f>
        <v/>
      </c>
      <c r="I22" s="5" t="n"/>
      <c r="J22" s="8">
        <f>IF(AND(G22&lt;&gt;"",I22&lt;&gt;""),G22*I22,"")</f>
        <v/>
      </c>
    </row>
    <row r="23">
      <c r="A23" s="5" t="n"/>
      <c r="B23" s="6" t="n"/>
      <c r="C23" s="7" t="n"/>
      <c r="D23" s="7" t="n"/>
      <c r="E23" s="8">
        <f>IF(AND(B23&lt;&gt;"",C23&lt;&gt;""),B23/(1-C23),"")</f>
        <v/>
      </c>
      <c r="F23" s="8">
        <f>IF(E23&lt;&gt;"",E23*(1+D23),"")</f>
        <v/>
      </c>
      <c r="G23" s="8">
        <f>IF(E23&lt;&gt;"",E23-B23,"")</f>
        <v/>
      </c>
      <c r="H23" s="9">
        <f>IF(AND(F23&lt;&gt;"",B23&gt;0),F23/B23,"")</f>
        <v/>
      </c>
      <c r="I23" s="5" t="n"/>
      <c r="J23" s="8">
        <f>IF(AND(G23&lt;&gt;"",I23&lt;&gt;""),G23*I23,"")</f>
        <v/>
      </c>
    </row>
    <row r="24">
      <c r="A24" s="5" t="n"/>
      <c r="B24" s="6" t="n"/>
      <c r="C24" s="7" t="n"/>
      <c r="D24" s="7" t="n"/>
      <c r="E24" s="8">
        <f>IF(AND(B24&lt;&gt;"",C24&lt;&gt;""),B24/(1-C24),"")</f>
        <v/>
      </c>
      <c r="F24" s="8">
        <f>IF(E24&lt;&gt;"",E24*(1+D24),"")</f>
        <v/>
      </c>
      <c r="G24" s="8">
        <f>IF(E24&lt;&gt;"",E24-B24,"")</f>
        <v/>
      </c>
      <c r="H24" s="9">
        <f>IF(AND(F24&lt;&gt;"",B24&gt;0),F24/B24,"")</f>
        <v/>
      </c>
      <c r="I24" s="5" t="n"/>
      <c r="J24" s="8">
        <f>IF(AND(G24&lt;&gt;"",I24&lt;&gt;""),G24*I24,"")</f>
        <v/>
      </c>
    </row>
    <row r="25">
      <c r="A25" s="5" t="n"/>
      <c r="B25" s="6" t="n"/>
      <c r="C25" s="7" t="n"/>
      <c r="D25" s="7" t="n"/>
      <c r="E25" s="8">
        <f>IF(AND(B25&lt;&gt;"",C25&lt;&gt;""),B25/(1-C25),"")</f>
        <v/>
      </c>
      <c r="F25" s="8">
        <f>IF(E25&lt;&gt;"",E25*(1+D25),"")</f>
        <v/>
      </c>
      <c r="G25" s="8">
        <f>IF(E25&lt;&gt;"",E25-B25,"")</f>
        <v/>
      </c>
      <c r="H25" s="9">
        <f>IF(AND(F25&lt;&gt;"",B25&gt;0),F25/B25,"")</f>
        <v/>
      </c>
      <c r="I25" s="5" t="n"/>
      <c r="J25" s="8">
        <f>IF(AND(G25&lt;&gt;"",I25&lt;&gt;""),G25*I25,"")</f>
        <v/>
      </c>
    </row>
    <row r="26">
      <c r="A26" s="5" t="n"/>
      <c r="B26" s="6" t="n"/>
      <c r="C26" s="7" t="n"/>
      <c r="D26" s="7" t="n"/>
      <c r="E26" s="8">
        <f>IF(AND(B26&lt;&gt;"",C26&lt;&gt;""),B26/(1-C26),"")</f>
        <v/>
      </c>
      <c r="F26" s="8">
        <f>IF(E26&lt;&gt;"",E26*(1+D26),"")</f>
        <v/>
      </c>
      <c r="G26" s="8">
        <f>IF(E26&lt;&gt;"",E26-B26,"")</f>
        <v/>
      </c>
      <c r="H26" s="9">
        <f>IF(AND(F26&lt;&gt;"",B26&gt;0),F26/B26,"")</f>
        <v/>
      </c>
      <c r="I26" s="5" t="n"/>
      <c r="J26" s="8">
        <f>IF(AND(G26&lt;&gt;"",I26&lt;&gt;""),G26*I26,"")</f>
        <v/>
      </c>
    </row>
    <row r="27">
      <c r="A27" s="5" t="n"/>
      <c r="B27" s="6" t="n"/>
      <c r="C27" s="7" t="n"/>
      <c r="D27" s="7" t="n"/>
      <c r="E27" s="8">
        <f>IF(AND(B27&lt;&gt;"",C27&lt;&gt;""),B27/(1-C27),"")</f>
        <v/>
      </c>
      <c r="F27" s="8">
        <f>IF(E27&lt;&gt;"",E27*(1+D27),"")</f>
        <v/>
      </c>
      <c r="G27" s="8">
        <f>IF(E27&lt;&gt;"",E27-B27,"")</f>
        <v/>
      </c>
      <c r="H27" s="9">
        <f>IF(AND(F27&lt;&gt;"",B27&gt;0),F27/B27,"")</f>
        <v/>
      </c>
      <c r="I27" s="5" t="n"/>
      <c r="J27" s="8">
        <f>IF(AND(G27&lt;&gt;"",I27&lt;&gt;""),G27*I27,"")</f>
        <v/>
      </c>
    </row>
    <row r="28">
      <c r="A28" s="5" t="n"/>
      <c r="B28" s="6" t="n"/>
      <c r="C28" s="7" t="n"/>
      <c r="D28" s="7" t="n"/>
      <c r="E28" s="8">
        <f>IF(AND(B28&lt;&gt;"",C28&lt;&gt;""),B28/(1-C28),"")</f>
        <v/>
      </c>
      <c r="F28" s="8">
        <f>IF(E28&lt;&gt;"",E28*(1+D28),"")</f>
        <v/>
      </c>
      <c r="G28" s="8">
        <f>IF(E28&lt;&gt;"",E28-B28,"")</f>
        <v/>
      </c>
      <c r="H28" s="9">
        <f>IF(AND(F28&lt;&gt;"",B28&gt;0),F28/B28,"")</f>
        <v/>
      </c>
      <c r="I28" s="5" t="n"/>
      <c r="J28" s="8">
        <f>IF(AND(G28&lt;&gt;"",I28&lt;&gt;""),G28*I28,"")</f>
        <v/>
      </c>
    </row>
    <row r="29">
      <c r="A29" s="5" t="n"/>
      <c r="B29" s="6" t="n"/>
      <c r="C29" s="7" t="n"/>
      <c r="D29" s="7" t="n"/>
      <c r="E29" s="8">
        <f>IF(AND(B29&lt;&gt;"",C29&lt;&gt;""),B29/(1-C29),"")</f>
        <v/>
      </c>
      <c r="F29" s="8">
        <f>IF(E29&lt;&gt;"",E29*(1+D29),"")</f>
        <v/>
      </c>
      <c r="G29" s="8">
        <f>IF(E29&lt;&gt;"",E29-B29,"")</f>
        <v/>
      </c>
      <c r="H29" s="9">
        <f>IF(AND(F29&lt;&gt;"",B29&gt;0),F29/B29,"")</f>
        <v/>
      </c>
      <c r="I29" s="5" t="n"/>
      <c r="J29" s="8">
        <f>IF(AND(G29&lt;&gt;"",I29&lt;&gt;""),G29*I29,"")</f>
        <v/>
      </c>
    </row>
    <row r="30">
      <c r="A30" s="5" t="n"/>
      <c r="B30" s="6" t="n"/>
      <c r="C30" s="7" t="n"/>
      <c r="D30" s="7" t="n"/>
      <c r="E30" s="8">
        <f>IF(AND(B30&lt;&gt;"",C30&lt;&gt;""),B30/(1-C30),"")</f>
        <v/>
      </c>
      <c r="F30" s="8">
        <f>IF(E30&lt;&gt;"",E30*(1+D30),"")</f>
        <v/>
      </c>
      <c r="G30" s="8">
        <f>IF(E30&lt;&gt;"",E30-B30,"")</f>
        <v/>
      </c>
      <c r="H30" s="9">
        <f>IF(AND(F30&lt;&gt;"",B30&gt;0),F30/B30,"")</f>
        <v/>
      </c>
      <c r="I30" s="5" t="n"/>
      <c r="J30" s="8">
        <f>IF(AND(G30&lt;&gt;"",I30&lt;&gt;""),G30*I30,"")</f>
        <v/>
      </c>
    </row>
    <row r="31">
      <c r="A31" s="5" t="n"/>
      <c r="B31" s="6" t="n"/>
      <c r="C31" s="7" t="n"/>
      <c r="D31" s="7" t="n"/>
      <c r="E31" s="8">
        <f>IF(AND(B31&lt;&gt;"",C31&lt;&gt;""),B31/(1-C31),"")</f>
        <v/>
      </c>
      <c r="F31" s="8">
        <f>IF(E31&lt;&gt;"",E31*(1+D31),"")</f>
        <v/>
      </c>
      <c r="G31" s="8">
        <f>IF(E31&lt;&gt;"",E31-B31,"")</f>
        <v/>
      </c>
      <c r="H31" s="9">
        <f>IF(AND(F31&lt;&gt;"",B31&gt;0),F31/B31,"")</f>
        <v/>
      </c>
      <c r="I31" s="5" t="n"/>
      <c r="J31" s="8">
        <f>IF(AND(G31&lt;&gt;"",I31&lt;&gt;""),G31*I31,"")</f>
        <v/>
      </c>
    </row>
    <row r="32">
      <c r="A32" s="5" t="n"/>
      <c r="B32" s="6" t="n"/>
      <c r="C32" s="7" t="n"/>
      <c r="D32" s="7" t="n"/>
      <c r="E32" s="8">
        <f>IF(AND(B32&lt;&gt;"",C32&lt;&gt;""),B32/(1-C32),"")</f>
        <v/>
      </c>
      <c r="F32" s="8">
        <f>IF(E32&lt;&gt;"",E32*(1+D32),"")</f>
        <v/>
      </c>
      <c r="G32" s="8">
        <f>IF(E32&lt;&gt;"",E32-B32,"")</f>
        <v/>
      </c>
      <c r="H32" s="9">
        <f>IF(AND(F32&lt;&gt;"",B32&gt;0),F32/B32,"")</f>
        <v/>
      </c>
      <c r="I32" s="5" t="n"/>
      <c r="J32" s="8">
        <f>IF(AND(G32&lt;&gt;"",I32&lt;&gt;""),G32*I32,"")</f>
        <v/>
      </c>
    </row>
    <row r="33">
      <c r="A33" s="5" t="n"/>
      <c r="B33" s="6" t="n"/>
      <c r="C33" s="7" t="n"/>
      <c r="D33" s="7" t="n"/>
      <c r="E33" s="8">
        <f>IF(AND(B33&lt;&gt;"",C33&lt;&gt;""),B33/(1-C33),"")</f>
        <v/>
      </c>
      <c r="F33" s="8">
        <f>IF(E33&lt;&gt;"",E33*(1+D33),"")</f>
        <v/>
      </c>
      <c r="G33" s="8">
        <f>IF(E33&lt;&gt;"",E33-B33,"")</f>
        <v/>
      </c>
      <c r="H33" s="9">
        <f>IF(AND(F33&lt;&gt;"",B33&gt;0),F33/B33,"")</f>
        <v/>
      </c>
      <c r="I33" s="5" t="n"/>
      <c r="J33" s="8">
        <f>IF(AND(G33&lt;&gt;"",I33&lt;&gt;""),G33*I33,"")</f>
        <v/>
      </c>
    </row>
    <row r="34">
      <c r="A34" s="5" t="n"/>
      <c r="B34" s="6" t="n"/>
      <c r="C34" s="7" t="n"/>
      <c r="D34" s="7" t="n"/>
      <c r="E34" s="8">
        <f>IF(AND(B34&lt;&gt;"",C34&lt;&gt;""),B34/(1-C34),"")</f>
        <v/>
      </c>
      <c r="F34" s="8">
        <f>IF(E34&lt;&gt;"",E34*(1+D34),"")</f>
        <v/>
      </c>
      <c r="G34" s="8">
        <f>IF(E34&lt;&gt;"",E34-B34,"")</f>
        <v/>
      </c>
      <c r="H34" s="9">
        <f>IF(AND(F34&lt;&gt;"",B34&gt;0),F34/B34,"")</f>
        <v/>
      </c>
      <c r="I34" s="5" t="n"/>
      <c r="J34" s="8">
        <f>IF(AND(G34&lt;&gt;"",I34&lt;&gt;""),G34*I34,"")</f>
        <v/>
      </c>
    </row>
    <row r="35">
      <c r="A35" s="5" t="n"/>
      <c r="B35" s="6" t="n"/>
      <c r="C35" s="7" t="n"/>
      <c r="D35" s="7" t="n"/>
      <c r="E35" s="8">
        <f>IF(AND(B35&lt;&gt;"",C35&lt;&gt;""),B35/(1-C35),"")</f>
        <v/>
      </c>
      <c r="F35" s="8">
        <f>IF(E35&lt;&gt;"",E35*(1+D35),"")</f>
        <v/>
      </c>
      <c r="G35" s="8">
        <f>IF(E35&lt;&gt;"",E35-B35,"")</f>
        <v/>
      </c>
      <c r="H35" s="9">
        <f>IF(AND(F35&lt;&gt;"",B35&gt;0),F35/B35,"")</f>
        <v/>
      </c>
      <c r="I35" s="5" t="n"/>
      <c r="J35" s="8">
        <f>IF(AND(G35&lt;&gt;"",I35&lt;&gt;""),G35*I35,"")</f>
        <v/>
      </c>
    </row>
    <row r="37">
      <c r="A37" s="10" t="inlineStr">
        <is>
          <t>Total marge mensuelle HT</t>
        </is>
      </c>
      <c r="J37" s="11">
        <f>SUM(J6:J35)</f>
        <v/>
      </c>
    </row>
  </sheetData>
  <mergeCells count="1">
    <mergeCell ref="A2:I2"/>
  </mergeCells>
  <dataValidations count="2">
    <dataValidation sqref="D6:D35" showDropDown="0" showInputMessage="0" showErrorMessage="0" allowBlank="1" error="Taux : 5,5 %, 10 % ou 20 %" type="list">
      <formula1>"0.055,0.10,0.20"</formula1>
    </dataValidation>
    <dataValidation sqref="C6:C35" showDropDown="0" showInputMessage="0" showErrorMessage="0" allowBlank="1" error="Marge entre 0 et 95 % du prix de vente HT" type="decimal" operator="between">
      <formula1>0</formula1>
      <formula2>0.95</formula2>
    </dataValidation>
  </dataValidations>
  <hyperlinks>
    <hyperlink xmlns:r="http://schemas.openxmlformats.org/officeDocument/2006/relationships" ref="A3"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33"/>
  <sheetViews>
    <sheetView workbookViewId="0">
      <pane ySplit="3" topLeftCell="A4" activePane="bottomLeft" state="frozen"/>
      <selection pane="bottomLeft" activeCell="A1" sqref="A1"/>
    </sheetView>
  </sheetViews>
  <sheetFormatPr baseColWidth="8" defaultRowHeight="15"/>
  <cols>
    <col width="26" customWidth="1" min="1" max="1"/>
    <col width="14" customWidth="1" min="2" max="2"/>
    <col width="14" customWidth="1" min="3" max="3"/>
    <col width="9" customWidth="1" min="4" max="4"/>
    <col width="14" customWidth="1" min="5" max="5"/>
    <col width="14" customWidth="1" min="6" max="6"/>
    <col width="16" customWidth="1" min="7" max="7"/>
    <col width="16" customWidth="1" min="8" max="8"/>
    <col width="12" customWidth="1" min="9" max="9"/>
  </cols>
  <sheetData>
    <row r="1">
      <c r="A1" s="12" t="inlineStr">
        <is>
          <t>Vous connaissez le prix de vente TTC et le prix d'achat : quelle marge faites-vous ?</t>
        </is>
      </c>
    </row>
    <row r="3" ht="42" customHeight="1">
      <c r="A3" s="4" t="inlineStr">
        <is>
          <t>Produit</t>
        </is>
      </c>
      <c r="B3" s="4" t="inlineStr">
        <is>
          <t>Prix d'achat HT</t>
        </is>
      </c>
      <c r="C3" s="4" t="inlineStr">
        <is>
          <t>Prix de vente TTC</t>
        </is>
      </c>
      <c r="D3" s="4" t="inlineStr">
        <is>
          <t>TVA</t>
        </is>
      </c>
      <c r="E3" s="4" t="inlineStr">
        <is>
          <t>Prix de vente HT</t>
        </is>
      </c>
      <c r="F3" s="4" t="inlineStr">
        <is>
          <t>Marge unitaire HT</t>
        </is>
      </c>
      <c r="G3" s="4" t="inlineStr">
        <is>
          <t>Taux de marque (% du PV HT)</t>
        </is>
      </c>
      <c r="H3" s="4" t="inlineStr">
        <is>
          <t>Taux de marge (% de l'achat)</t>
        </is>
      </c>
      <c r="I3" s="4" t="inlineStr">
        <is>
          <t>Coefficient</t>
        </is>
      </c>
    </row>
    <row r="4">
      <c r="A4" s="5" t="inlineStr">
        <is>
          <t>Entrecôte (le kg)</t>
        </is>
      </c>
      <c r="B4" s="6" t="n">
        <v>19</v>
      </c>
      <c r="C4" s="6" t="n">
        <v>34.9</v>
      </c>
      <c r="D4" s="7" t="n">
        <v>0.055</v>
      </c>
      <c r="E4" s="8">
        <f>IF(C4&lt;&gt;"",C4/(1+D4),"")</f>
        <v/>
      </c>
      <c r="F4" s="8">
        <f>IF(E4&lt;&gt;"",E4-B4,"")</f>
        <v/>
      </c>
      <c r="G4" s="13">
        <f>IF(AND(E4&lt;&gt;"",E4&gt;0),F4/E4,"")</f>
        <v/>
      </c>
      <c r="H4" s="13">
        <f>IF(AND(F4&lt;&gt;"",B4&gt;0),F4/B4,"")</f>
        <v/>
      </c>
      <c r="I4" s="9">
        <f>IF(AND(C4&lt;&gt;"",B4&gt;0),C4/B4,"")</f>
        <v/>
      </c>
    </row>
    <row r="5">
      <c r="A5" s="5" t="inlineStr">
        <is>
          <t>Monture optique</t>
        </is>
      </c>
      <c r="B5" s="6" t="n">
        <v>60</v>
      </c>
      <c r="C5" s="6" t="n">
        <v>199</v>
      </c>
      <c r="D5" s="7" t="n">
        <v>0.2</v>
      </c>
      <c r="E5" s="8">
        <f>IF(C5&lt;&gt;"",C5/(1+D5),"")</f>
        <v/>
      </c>
      <c r="F5" s="8">
        <f>IF(E5&lt;&gt;"",E5-B5,"")</f>
        <v/>
      </c>
      <c r="G5" s="13">
        <f>IF(AND(E5&lt;&gt;"",E5&gt;0),F5/E5,"")</f>
        <v/>
      </c>
      <c r="H5" s="13">
        <f>IF(AND(F5&lt;&gt;"",B5&gt;0),F5/B5,"")</f>
        <v/>
      </c>
      <c r="I5" s="9">
        <f>IF(AND(C5&lt;&gt;"",B5&gt;0),C5/B5,"")</f>
        <v/>
      </c>
    </row>
    <row r="6">
      <c r="A6" s="5" t="inlineStr">
        <is>
          <t>Bouteille de vin</t>
        </is>
      </c>
      <c r="B6" s="6" t="n">
        <v>6.5</v>
      </c>
      <c r="C6" s="6" t="n">
        <v>14.9</v>
      </c>
      <c r="D6" s="7" t="n">
        <v>0.2</v>
      </c>
      <c r="E6" s="8">
        <f>IF(C6&lt;&gt;"",C6/(1+D6),"")</f>
        <v/>
      </c>
      <c r="F6" s="8">
        <f>IF(E6&lt;&gt;"",E6-B6,"")</f>
        <v/>
      </c>
      <c r="G6" s="13">
        <f>IF(AND(E6&lt;&gt;"",E6&gt;0),F6/E6,"")</f>
        <v/>
      </c>
      <c r="H6" s="13">
        <f>IF(AND(F6&lt;&gt;"",B6&gt;0),F6/B6,"")</f>
        <v/>
      </c>
      <c r="I6" s="9">
        <f>IF(AND(C6&lt;&gt;"",B6&gt;0),C6/B6,"")</f>
        <v/>
      </c>
    </row>
    <row r="7">
      <c r="A7" s="5" t="n"/>
      <c r="B7" s="6" t="n"/>
      <c r="C7" s="6" t="n"/>
      <c r="D7" s="7" t="n"/>
      <c r="E7" s="8">
        <f>IF(C7&lt;&gt;"",C7/(1+D7),"")</f>
        <v/>
      </c>
      <c r="F7" s="8">
        <f>IF(E7&lt;&gt;"",E7-B7,"")</f>
        <v/>
      </c>
      <c r="G7" s="13">
        <f>IF(AND(E7&lt;&gt;"",E7&gt;0),F7/E7,"")</f>
        <v/>
      </c>
      <c r="H7" s="13">
        <f>IF(AND(F7&lt;&gt;"",B7&gt;0),F7/B7,"")</f>
        <v/>
      </c>
      <c r="I7" s="9">
        <f>IF(AND(C7&lt;&gt;"",B7&gt;0),C7/B7,"")</f>
        <v/>
      </c>
    </row>
    <row r="8">
      <c r="A8" s="5" t="n"/>
      <c r="B8" s="6" t="n"/>
      <c r="C8" s="6" t="n"/>
      <c r="D8" s="7" t="n"/>
      <c r="E8" s="8">
        <f>IF(C8&lt;&gt;"",C8/(1+D8),"")</f>
        <v/>
      </c>
      <c r="F8" s="8">
        <f>IF(E8&lt;&gt;"",E8-B8,"")</f>
        <v/>
      </c>
      <c r="G8" s="13">
        <f>IF(AND(E8&lt;&gt;"",E8&gt;0),F8/E8,"")</f>
        <v/>
      </c>
      <c r="H8" s="13">
        <f>IF(AND(F8&lt;&gt;"",B8&gt;0),F8/B8,"")</f>
        <v/>
      </c>
      <c r="I8" s="9">
        <f>IF(AND(C8&lt;&gt;"",B8&gt;0),C8/B8,"")</f>
        <v/>
      </c>
    </row>
    <row r="9">
      <c r="A9" s="5" t="n"/>
      <c r="B9" s="6" t="n"/>
      <c r="C9" s="6" t="n"/>
      <c r="D9" s="7" t="n"/>
      <c r="E9" s="8">
        <f>IF(C9&lt;&gt;"",C9/(1+D9),"")</f>
        <v/>
      </c>
      <c r="F9" s="8">
        <f>IF(E9&lt;&gt;"",E9-B9,"")</f>
        <v/>
      </c>
      <c r="G9" s="13">
        <f>IF(AND(E9&lt;&gt;"",E9&gt;0),F9/E9,"")</f>
        <v/>
      </c>
      <c r="H9" s="13">
        <f>IF(AND(F9&lt;&gt;"",B9&gt;0),F9/B9,"")</f>
        <v/>
      </c>
      <c r="I9" s="9">
        <f>IF(AND(C9&lt;&gt;"",B9&gt;0),C9/B9,"")</f>
        <v/>
      </c>
    </row>
    <row r="10">
      <c r="A10" s="5" t="n"/>
      <c r="B10" s="6" t="n"/>
      <c r="C10" s="6" t="n"/>
      <c r="D10" s="7" t="n"/>
      <c r="E10" s="8">
        <f>IF(C10&lt;&gt;"",C10/(1+D10),"")</f>
        <v/>
      </c>
      <c r="F10" s="8">
        <f>IF(E10&lt;&gt;"",E10-B10,"")</f>
        <v/>
      </c>
      <c r="G10" s="13">
        <f>IF(AND(E10&lt;&gt;"",E10&gt;0),F10/E10,"")</f>
        <v/>
      </c>
      <c r="H10" s="13">
        <f>IF(AND(F10&lt;&gt;"",B10&gt;0),F10/B10,"")</f>
        <v/>
      </c>
      <c r="I10" s="9">
        <f>IF(AND(C10&lt;&gt;"",B10&gt;0),C10/B10,"")</f>
        <v/>
      </c>
    </row>
    <row r="11">
      <c r="A11" s="5" t="n"/>
      <c r="B11" s="6" t="n"/>
      <c r="C11" s="6" t="n"/>
      <c r="D11" s="7" t="n"/>
      <c r="E11" s="8">
        <f>IF(C11&lt;&gt;"",C11/(1+D11),"")</f>
        <v/>
      </c>
      <c r="F11" s="8">
        <f>IF(E11&lt;&gt;"",E11-B11,"")</f>
        <v/>
      </c>
      <c r="G11" s="13">
        <f>IF(AND(E11&lt;&gt;"",E11&gt;0),F11/E11,"")</f>
        <v/>
      </c>
      <c r="H11" s="13">
        <f>IF(AND(F11&lt;&gt;"",B11&gt;0),F11/B11,"")</f>
        <v/>
      </c>
      <c r="I11" s="9">
        <f>IF(AND(C11&lt;&gt;"",B11&gt;0),C11/B11,"")</f>
        <v/>
      </c>
    </row>
    <row r="12">
      <c r="A12" s="5" t="n"/>
      <c r="B12" s="6" t="n"/>
      <c r="C12" s="6" t="n"/>
      <c r="D12" s="7" t="n"/>
      <c r="E12" s="8">
        <f>IF(C12&lt;&gt;"",C12/(1+D12),"")</f>
        <v/>
      </c>
      <c r="F12" s="8">
        <f>IF(E12&lt;&gt;"",E12-B12,"")</f>
        <v/>
      </c>
      <c r="G12" s="13">
        <f>IF(AND(E12&lt;&gt;"",E12&gt;0),F12/E12,"")</f>
        <v/>
      </c>
      <c r="H12" s="13">
        <f>IF(AND(F12&lt;&gt;"",B12&gt;0),F12/B12,"")</f>
        <v/>
      </c>
      <c r="I12" s="9">
        <f>IF(AND(C12&lt;&gt;"",B12&gt;0),C12/B12,"")</f>
        <v/>
      </c>
    </row>
    <row r="13">
      <c r="A13" s="5" t="n"/>
      <c r="B13" s="6" t="n"/>
      <c r="C13" s="6" t="n"/>
      <c r="D13" s="7" t="n"/>
      <c r="E13" s="8">
        <f>IF(C13&lt;&gt;"",C13/(1+D13),"")</f>
        <v/>
      </c>
      <c r="F13" s="8">
        <f>IF(E13&lt;&gt;"",E13-B13,"")</f>
        <v/>
      </c>
      <c r="G13" s="13">
        <f>IF(AND(E13&lt;&gt;"",E13&gt;0),F13/E13,"")</f>
        <v/>
      </c>
      <c r="H13" s="13">
        <f>IF(AND(F13&lt;&gt;"",B13&gt;0),F13/B13,"")</f>
        <v/>
      </c>
      <c r="I13" s="9">
        <f>IF(AND(C13&lt;&gt;"",B13&gt;0),C13/B13,"")</f>
        <v/>
      </c>
    </row>
    <row r="14">
      <c r="A14" s="5" t="n"/>
      <c r="B14" s="6" t="n"/>
      <c r="C14" s="6" t="n"/>
      <c r="D14" s="7" t="n"/>
      <c r="E14" s="8">
        <f>IF(C14&lt;&gt;"",C14/(1+D14),"")</f>
        <v/>
      </c>
      <c r="F14" s="8">
        <f>IF(E14&lt;&gt;"",E14-B14,"")</f>
        <v/>
      </c>
      <c r="G14" s="13">
        <f>IF(AND(E14&lt;&gt;"",E14&gt;0),F14/E14,"")</f>
        <v/>
      </c>
      <c r="H14" s="13">
        <f>IF(AND(F14&lt;&gt;"",B14&gt;0),F14/B14,"")</f>
        <v/>
      </c>
      <c r="I14" s="9">
        <f>IF(AND(C14&lt;&gt;"",B14&gt;0),C14/B14,"")</f>
        <v/>
      </c>
    </row>
    <row r="15">
      <c r="A15" s="5" t="n"/>
      <c r="B15" s="6" t="n"/>
      <c r="C15" s="6" t="n"/>
      <c r="D15" s="7" t="n"/>
      <c r="E15" s="8">
        <f>IF(C15&lt;&gt;"",C15/(1+D15),"")</f>
        <v/>
      </c>
      <c r="F15" s="8">
        <f>IF(E15&lt;&gt;"",E15-B15,"")</f>
        <v/>
      </c>
      <c r="G15" s="13">
        <f>IF(AND(E15&lt;&gt;"",E15&gt;0),F15/E15,"")</f>
        <v/>
      </c>
      <c r="H15" s="13">
        <f>IF(AND(F15&lt;&gt;"",B15&gt;0),F15/B15,"")</f>
        <v/>
      </c>
      <c r="I15" s="9">
        <f>IF(AND(C15&lt;&gt;"",B15&gt;0),C15/B15,"")</f>
        <v/>
      </c>
    </row>
    <row r="16">
      <c r="A16" s="5" t="n"/>
      <c r="B16" s="6" t="n"/>
      <c r="C16" s="6" t="n"/>
      <c r="D16" s="7" t="n"/>
      <c r="E16" s="8">
        <f>IF(C16&lt;&gt;"",C16/(1+D16),"")</f>
        <v/>
      </c>
      <c r="F16" s="8">
        <f>IF(E16&lt;&gt;"",E16-B16,"")</f>
        <v/>
      </c>
      <c r="G16" s="13">
        <f>IF(AND(E16&lt;&gt;"",E16&gt;0),F16/E16,"")</f>
        <v/>
      </c>
      <c r="H16" s="13">
        <f>IF(AND(F16&lt;&gt;"",B16&gt;0),F16/B16,"")</f>
        <v/>
      </c>
      <c r="I16" s="9">
        <f>IF(AND(C16&lt;&gt;"",B16&gt;0),C16/B16,"")</f>
        <v/>
      </c>
    </row>
    <row r="17">
      <c r="A17" s="5" t="n"/>
      <c r="B17" s="6" t="n"/>
      <c r="C17" s="6" t="n"/>
      <c r="D17" s="7" t="n"/>
      <c r="E17" s="8">
        <f>IF(C17&lt;&gt;"",C17/(1+D17),"")</f>
        <v/>
      </c>
      <c r="F17" s="8">
        <f>IF(E17&lt;&gt;"",E17-B17,"")</f>
        <v/>
      </c>
      <c r="G17" s="13">
        <f>IF(AND(E17&lt;&gt;"",E17&gt;0),F17/E17,"")</f>
        <v/>
      </c>
      <c r="H17" s="13">
        <f>IF(AND(F17&lt;&gt;"",B17&gt;0),F17/B17,"")</f>
        <v/>
      </c>
      <c r="I17" s="9">
        <f>IF(AND(C17&lt;&gt;"",B17&gt;0),C17/B17,"")</f>
        <v/>
      </c>
    </row>
    <row r="18">
      <c r="A18" s="5" t="n"/>
      <c r="B18" s="6" t="n"/>
      <c r="C18" s="6" t="n"/>
      <c r="D18" s="7" t="n"/>
      <c r="E18" s="8">
        <f>IF(C18&lt;&gt;"",C18/(1+D18),"")</f>
        <v/>
      </c>
      <c r="F18" s="8">
        <f>IF(E18&lt;&gt;"",E18-B18,"")</f>
        <v/>
      </c>
      <c r="G18" s="13">
        <f>IF(AND(E18&lt;&gt;"",E18&gt;0),F18/E18,"")</f>
        <v/>
      </c>
      <c r="H18" s="13">
        <f>IF(AND(F18&lt;&gt;"",B18&gt;0),F18/B18,"")</f>
        <v/>
      </c>
      <c r="I18" s="9">
        <f>IF(AND(C18&lt;&gt;"",B18&gt;0),C18/B18,"")</f>
        <v/>
      </c>
    </row>
    <row r="19">
      <c r="A19" s="5" t="n"/>
      <c r="B19" s="6" t="n"/>
      <c r="C19" s="6" t="n"/>
      <c r="D19" s="7" t="n"/>
      <c r="E19" s="8">
        <f>IF(C19&lt;&gt;"",C19/(1+D19),"")</f>
        <v/>
      </c>
      <c r="F19" s="8">
        <f>IF(E19&lt;&gt;"",E19-B19,"")</f>
        <v/>
      </c>
      <c r="G19" s="13">
        <f>IF(AND(E19&lt;&gt;"",E19&gt;0),F19/E19,"")</f>
        <v/>
      </c>
      <c r="H19" s="13">
        <f>IF(AND(F19&lt;&gt;"",B19&gt;0),F19/B19,"")</f>
        <v/>
      </c>
      <c r="I19" s="9">
        <f>IF(AND(C19&lt;&gt;"",B19&gt;0),C19/B19,"")</f>
        <v/>
      </c>
    </row>
    <row r="20">
      <c r="A20" s="5" t="n"/>
      <c r="B20" s="6" t="n"/>
      <c r="C20" s="6" t="n"/>
      <c r="D20" s="7" t="n"/>
      <c r="E20" s="8">
        <f>IF(C20&lt;&gt;"",C20/(1+D20),"")</f>
        <v/>
      </c>
      <c r="F20" s="8">
        <f>IF(E20&lt;&gt;"",E20-B20,"")</f>
        <v/>
      </c>
      <c r="G20" s="13">
        <f>IF(AND(E20&lt;&gt;"",E20&gt;0),F20/E20,"")</f>
        <v/>
      </c>
      <c r="H20" s="13">
        <f>IF(AND(F20&lt;&gt;"",B20&gt;0),F20/B20,"")</f>
        <v/>
      </c>
      <c r="I20" s="9">
        <f>IF(AND(C20&lt;&gt;"",B20&gt;0),C20/B20,"")</f>
        <v/>
      </c>
    </row>
    <row r="21">
      <c r="A21" s="5" t="n"/>
      <c r="B21" s="6" t="n"/>
      <c r="C21" s="6" t="n"/>
      <c r="D21" s="7" t="n"/>
      <c r="E21" s="8">
        <f>IF(C21&lt;&gt;"",C21/(1+D21),"")</f>
        <v/>
      </c>
      <c r="F21" s="8">
        <f>IF(E21&lt;&gt;"",E21-B21,"")</f>
        <v/>
      </c>
      <c r="G21" s="13">
        <f>IF(AND(E21&lt;&gt;"",E21&gt;0),F21/E21,"")</f>
        <v/>
      </c>
      <c r="H21" s="13">
        <f>IF(AND(F21&lt;&gt;"",B21&gt;0),F21/B21,"")</f>
        <v/>
      </c>
      <c r="I21" s="9">
        <f>IF(AND(C21&lt;&gt;"",B21&gt;0),C21/B21,"")</f>
        <v/>
      </c>
    </row>
    <row r="22">
      <c r="A22" s="5" t="n"/>
      <c r="B22" s="6" t="n"/>
      <c r="C22" s="6" t="n"/>
      <c r="D22" s="7" t="n"/>
      <c r="E22" s="8">
        <f>IF(C22&lt;&gt;"",C22/(1+D22),"")</f>
        <v/>
      </c>
      <c r="F22" s="8">
        <f>IF(E22&lt;&gt;"",E22-B22,"")</f>
        <v/>
      </c>
      <c r="G22" s="13">
        <f>IF(AND(E22&lt;&gt;"",E22&gt;0),F22/E22,"")</f>
        <v/>
      </c>
      <c r="H22" s="13">
        <f>IF(AND(F22&lt;&gt;"",B22&gt;0),F22/B22,"")</f>
        <v/>
      </c>
      <c r="I22" s="9">
        <f>IF(AND(C22&lt;&gt;"",B22&gt;0),C22/B22,"")</f>
        <v/>
      </c>
    </row>
    <row r="23">
      <c r="A23" s="5" t="n"/>
      <c r="B23" s="6" t="n"/>
      <c r="C23" s="6" t="n"/>
      <c r="D23" s="7" t="n"/>
      <c r="E23" s="8">
        <f>IF(C23&lt;&gt;"",C23/(1+D23),"")</f>
        <v/>
      </c>
      <c r="F23" s="8">
        <f>IF(E23&lt;&gt;"",E23-B23,"")</f>
        <v/>
      </c>
      <c r="G23" s="13">
        <f>IF(AND(E23&lt;&gt;"",E23&gt;0),F23/E23,"")</f>
        <v/>
      </c>
      <c r="H23" s="13">
        <f>IF(AND(F23&lt;&gt;"",B23&gt;0),F23/B23,"")</f>
        <v/>
      </c>
      <c r="I23" s="9">
        <f>IF(AND(C23&lt;&gt;"",B23&gt;0),C23/B23,"")</f>
        <v/>
      </c>
    </row>
    <row r="24">
      <c r="A24" s="5" t="n"/>
      <c r="B24" s="6" t="n"/>
      <c r="C24" s="6" t="n"/>
      <c r="D24" s="7" t="n"/>
      <c r="E24" s="8">
        <f>IF(C24&lt;&gt;"",C24/(1+D24),"")</f>
        <v/>
      </c>
      <c r="F24" s="8">
        <f>IF(E24&lt;&gt;"",E24-B24,"")</f>
        <v/>
      </c>
      <c r="G24" s="13">
        <f>IF(AND(E24&lt;&gt;"",E24&gt;0),F24/E24,"")</f>
        <v/>
      </c>
      <c r="H24" s="13">
        <f>IF(AND(F24&lt;&gt;"",B24&gt;0),F24/B24,"")</f>
        <v/>
      </c>
      <c r="I24" s="9">
        <f>IF(AND(C24&lt;&gt;"",B24&gt;0),C24/B24,"")</f>
        <v/>
      </c>
    </row>
    <row r="25">
      <c r="A25" s="5" t="n"/>
      <c r="B25" s="6" t="n"/>
      <c r="C25" s="6" t="n"/>
      <c r="D25" s="7" t="n"/>
      <c r="E25" s="8">
        <f>IF(C25&lt;&gt;"",C25/(1+D25),"")</f>
        <v/>
      </c>
      <c r="F25" s="8">
        <f>IF(E25&lt;&gt;"",E25-B25,"")</f>
        <v/>
      </c>
      <c r="G25" s="13">
        <f>IF(AND(E25&lt;&gt;"",E25&gt;0),F25/E25,"")</f>
        <v/>
      </c>
      <c r="H25" s="13">
        <f>IF(AND(F25&lt;&gt;"",B25&gt;0),F25/B25,"")</f>
        <v/>
      </c>
      <c r="I25" s="9">
        <f>IF(AND(C25&lt;&gt;"",B25&gt;0),C25/B25,"")</f>
        <v/>
      </c>
    </row>
    <row r="26">
      <c r="A26" s="5" t="n"/>
      <c r="B26" s="6" t="n"/>
      <c r="C26" s="6" t="n"/>
      <c r="D26" s="7" t="n"/>
      <c r="E26" s="8">
        <f>IF(C26&lt;&gt;"",C26/(1+D26),"")</f>
        <v/>
      </c>
      <c r="F26" s="8">
        <f>IF(E26&lt;&gt;"",E26-B26,"")</f>
        <v/>
      </c>
      <c r="G26" s="13">
        <f>IF(AND(E26&lt;&gt;"",E26&gt;0),F26/E26,"")</f>
        <v/>
      </c>
      <c r="H26" s="13">
        <f>IF(AND(F26&lt;&gt;"",B26&gt;0),F26/B26,"")</f>
        <v/>
      </c>
      <c r="I26" s="9">
        <f>IF(AND(C26&lt;&gt;"",B26&gt;0),C26/B26,"")</f>
        <v/>
      </c>
    </row>
    <row r="27">
      <c r="A27" s="5" t="n"/>
      <c r="B27" s="6" t="n"/>
      <c r="C27" s="6" t="n"/>
      <c r="D27" s="7" t="n"/>
      <c r="E27" s="8">
        <f>IF(C27&lt;&gt;"",C27/(1+D27),"")</f>
        <v/>
      </c>
      <c r="F27" s="8">
        <f>IF(E27&lt;&gt;"",E27-B27,"")</f>
        <v/>
      </c>
      <c r="G27" s="13">
        <f>IF(AND(E27&lt;&gt;"",E27&gt;0),F27/E27,"")</f>
        <v/>
      </c>
      <c r="H27" s="13">
        <f>IF(AND(F27&lt;&gt;"",B27&gt;0),F27/B27,"")</f>
        <v/>
      </c>
      <c r="I27" s="9">
        <f>IF(AND(C27&lt;&gt;"",B27&gt;0),C27/B27,"")</f>
        <v/>
      </c>
    </row>
    <row r="28">
      <c r="A28" s="5" t="n"/>
      <c r="B28" s="6" t="n"/>
      <c r="C28" s="6" t="n"/>
      <c r="D28" s="7" t="n"/>
      <c r="E28" s="8">
        <f>IF(C28&lt;&gt;"",C28/(1+D28),"")</f>
        <v/>
      </c>
      <c r="F28" s="8">
        <f>IF(E28&lt;&gt;"",E28-B28,"")</f>
        <v/>
      </c>
      <c r="G28" s="13">
        <f>IF(AND(E28&lt;&gt;"",E28&gt;0),F28/E28,"")</f>
        <v/>
      </c>
      <c r="H28" s="13">
        <f>IF(AND(F28&lt;&gt;"",B28&gt;0),F28/B28,"")</f>
        <v/>
      </c>
      <c r="I28" s="9">
        <f>IF(AND(C28&lt;&gt;"",B28&gt;0),C28/B28,"")</f>
        <v/>
      </c>
    </row>
    <row r="29">
      <c r="A29" s="5" t="n"/>
      <c r="B29" s="6" t="n"/>
      <c r="C29" s="6" t="n"/>
      <c r="D29" s="7" t="n"/>
      <c r="E29" s="8">
        <f>IF(C29&lt;&gt;"",C29/(1+D29),"")</f>
        <v/>
      </c>
      <c r="F29" s="8">
        <f>IF(E29&lt;&gt;"",E29-B29,"")</f>
        <v/>
      </c>
      <c r="G29" s="13">
        <f>IF(AND(E29&lt;&gt;"",E29&gt;0),F29/E29,"")</f>
        <v/>
      </c>
      <c r="H29" s="13">
        <f>IF(AND(F29&lt;&gt;"",B29&gt;0),F29/B29,"")</f>
        <v/>
      </c>
      <c r="I29" s="9">
        <f>IF(AND(C29&lt;&gt;"",B29&gt;0),C29/B29,"")</f>
        <v/>
      </c>
    </row>
    <row r="30">
      <c r="A30" s="5" t="n"/>
      <c r="B30" s="6" t="n"/>
      <c r="C30" s="6" t="n"/>
      <c r="D30" s="7" t="n"/>
      <c r="E30" s="8">
        <f>IF(C30&lt;&gt;"",C30/(1+D30),"")</f>
        <v/>
      </c>
      <c r="F30" s="8">
        <f>IF(E30&lt;&gt;"",E30-B30,"")</f>
        <v/>
      </c>
      <c r="G30" s="13">
        <f>IF(AND(E30&lt;&gt;"",E30&gt;0),F30/E30,"")</f>
        <v/>
      </c>
      <c r="H30" s="13">
        <f>IF(AND(F30&lt;&gt;"",B30&gt;0),F30/B30,"")</f>
        <v/>
      </c>
      <c r="I30" s="9">
        <f>IF(AND(C30&lt;&gt;"",B30&gt;0),C30/B30,"")</f>
        <v/>
      </c>
    </row>
    <row r="31">
      <c r="A31" s="5" t="n"/>
      <c r="B31" s="6" t="n"/>
      <c r="C31" s="6" t="n"/>
      <c r="D31" s="7" t="n"/>
      <c r="E31" s="8">
        <f>IF(C31&lt;&gt;"",C31/(1+D31),"")</f>
        <v/>
      </c>
      <c r="F31" s="8">
        <f>IF(E31&lt;&gt;"",E31-B31,"")</f>
        <v/>
      </c>
      <c r="G31" s="13">
        <f>IF(AND(E31&lt;&gt;"",E31&gt;0),F31/E31,"")</f>
        <v/>
      </c>
      <c r="H31" s="13">
        <f>IF(AND(F31&lt;&gt;"",B31&gt;0),F31/B31,"")</f>
        <v/>
      </c>
      <c r="I31" s="9">
        <f>IF(AND(C31&lt;&gt;"",B31&gt;0),C31/B31,"")</f>
        <v/>
      </c>
    </row>
    <row r="32">
      <c r="A32" s="5" t="n"/>
      <c r="B32" s="6" t="n"/>
      <c r="C32" s="6" t="n"/>
      <c r="D32" s="7" t="n"/>
      <c r="E32" s="8">
        <f>IF(C32&lt;&gt;"",C32/(1+D32),"")</f>
        <v/>
      </c>
      <c r="F32" s="8">
        <f>IF(E32&lt;&gt;"",E32-B32,"")</f>
        <v/>
      </c>
      <c r="G32" s="13">
        <f>IF(AND(E32&lt;&gt;"",E32&gt;0),F32/E32,"")</f>
        <v/>
      </c>
      <c r="H32" s="13">
        <f>IF(AND(F32&lt;&gt;"",B32&gt;0),F32/B32,"")</f>
        <v/>
      </c>
      <c r="I32" s="9">
        <f>IF(AND(C32&lt;&gt;"",B32&gt;0),C32/B32,"")</f>
        <v/>
      </c>
    </row>
    <row r="33">
      <c r="A33" s="5" t="n"/>
      <c r="B33" s="6" t="n"/>
      <c r="C33" s="6" t="n"/>
      <c r="D33" s="7" t="n"/>
      <c r="E33" s="8">
        <f>IF(C33&lt;&gt;"",C33/(1+D33),"")</f>
        <v/>
      </c>
      <c r="F33" s="8">
        <f>IF(E33&lt;&gt;"",E33-B33,"")</f>
        <v/>
      </c>
      <c r="G33" s="13">
        <f>IF(AND(E33&lt;&gt;"",E33&gt;0),F33/E33,"")</f>
        <v/>
      </c>
      <c r="H33" s="13">
        <f>IF(AND(F33&lt;&gt;"",B33&gt;0),F33/B33,"")</f>
        <v/>
      </c>
      <c r="I33" s="9">
        <f>IF(AND(C33&lt;&gt;"",B33&gt;0),C33/B33,"")</f>
        <v/>
      </c>
    </row>
  </sheetData>
  <dataValidations count="1">
    <dataValidation sqref="D4:D33" showDropDown="0" showInputMessage="0" showErrorMessage="0" allowBlank="1" type="list">
      <formula1>"0.055,0.10,0.20"</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07"/>
  <sheetViews>
    <sheetView workbookViewId="0">
      <selection activeCell="A1" sqref="A1"/>
    </sheetView>
  </sheetViews>
  <sheetFormatPr baseColWidth="8" defaultRowHeight="15"/>
  <cols>
    <col width="34" customWidth="1" min="1" max="1"/>
    <col width="26" customWidth="1" min="2" max="2"/>
    <col width="14" customWidth="1" min="3" max="3"/>
    <col width="24" customWidth="1" min="4" max="4"/>
  </cols>
  <sheetData>
    <row r="1">
      <c r="A1" s="12" t="inlineStr">
        <is>
          <t>Coefficients et exemples observés par métier (ordres de grandeur, pas des normes)</t>
        </is>
      </c>
    </row>
    <row r="2">
      <c r="A2" s="3" t="inlineStr">
        <is>
          <t>Détail et FAQ par métier : https://www.commercants-connectes.fr/outils-gestion/calculateur-marge</t>
        </is>
      </c>
    </row>
    <row r="4">
      <c r="A4" s="14" t="inlineStr">
        <is>
          <t>Primeur — coefficient usuel ×1,6 à ×2,2 — TVA courante 5.5 % — marge type 48 % du PV HT</t>
        </is>
      </c>
    </row>
    <row r="5">
      <c r="A5" s="15" t="inlineStr">
        <is>
          <t>Produit</t>
        </is>
      </c>
      <c r="B5" s="15" t="inlineStr">
        <is>
          <t>Coût d'achat</t>
        </is>
      </c>
      <c r="C5" s="15" t="inlineStr">
        <is>
          <t>Coefficient</t>
        </is>
      </c>
      <c r="D5" s="15" t="inlineStr">
        <is>
          <t>Prix de vente</t>
        </is>
      </c>
    </row>
    <row r="6">
      <c r="A6" s="16" t="inlineStr">
        <is>
          <t>Pommes golden (le kg)</t>
        </is>
      </c>
      <c r="B6" s="16" t="inlineStr">
        <is>
          <t>1,30 € HT</t>
        </is>
      </c>
      <c r="C6" s="16" t="inlineStr">
        <is>
          <t>×2,1</t>
        </is>
      </c>
      <c r="D6" s="16" t="inlineStr">
        <is>
          <t>2,90 € TTC</t>
        </is>
      </c>
    </row>
    <row r="7">
      <c r="A7" s="16" t="inlineStr">
        <is>
          <t>Tomates grappe (le kg)</t>
        </is>
      </c>
      <c r="B7" s="16" t="inlineStr">
        <is>
          <t>1,90 € HT</t>
        </is>
      </c>
      <c r="C7" s="16" t="inlineStr">
        <is>
          <t>×2</t>
        </is>
      </c>
      <c r="D7" s="16" t="inlineStr">
        <is>
          <t>3,99 € TTC</t>
        </is>
      </c>
    </row>
    <row r="8">
      <c r="A8" s="16" t="inlineStr">
        <is>
          <t>Bananes (le kg)</t>
        </is>
      </c>
      <c r="B8" s="16" t="inlineStr">
        <is>
          <t>1,05 € HT</t>
        </is>
      </c>
      <c r="C8" s="16" t="inlineStr">
        <is>
          <t>×2</t>
        </is>
      </c>
      <c r="D8" s="16" t="inlineStr">
        <is>
          <t>2,20 € TTC</t>
        </is>
      </c>
    </row>
    <row r="9">
      <c r="A9" s="16" t="inlineStr">
        <is>
          <t>Fraises (barquette 500 g)</t>
        </is>
      </c>
      <c r="B9" s="16" t="inlineStr">
        <is>
          <t>2,60 € HT</t>
        </is>
      </c>
      <c r="C9" s="16" t="inlineStr">
        <is>
          <t>×1,8</t>
        </is>
      </c>
      <c r="D9" s="16" t="inlineStr">
        <is>
          <t>4,90 € TTC</t>
        </is>
      </c>
    </row>
    <row r="11">
      <c r="A11" s="14" t="inlineStr">
        <is>
          <t>Boulangerie-pâtisserie — coefficient usuel ×3 à ×4 — TVA courante 5.5 % — marge type 70 % du PV HT</t>
        </is>
      </c>
    </row>
    <row r="12">
      <c r="A12" s="15" t="inlineStr">
        <is>
          <t>Produit</t>
        </is>
      </c>
      <c r="B12" s="15" t="inlineStr">
        <is>
          <t>Coût d'achat</t>
        </is>
      </c>
      <c r="C12" s="15" t="inlineStr">
        <is>
          <t>Coefficient</t>
        </is>
      </c>
      <c r="D12" s="15" t="inlineStr">
        <is>
          <t>Prix de vente</t>
        </is>
      </c>
    </row>
    <row r="13">
      <c r="A13" s="16" t="inlineStr">
        <is>
          <t>Baguette tradition</t>
        </is>
      </c>
      <c r="B13" s="16" t="inlineStr">
        <is>
          <t>0,35 € de matières</t>
        </is>
      </c>
      <c r="C13" s="16" t="inlineStr">
        <is>
          <t>×3,5</t>
        </is>
      </c>
      <c r="D13" s="16" t="inlineStr">
        <is>
          <t>1,25 € TTC</t>
        </is>
      </c>
    </row>
    <row r="14">
      <c r="A14" s="16" t="inlineStr">
        <is>
          <t>Croissant pur beurre</t>
        </is>
      </c>
      <c r="B14" s="16" t="inlineStr">
        <is>
          <t>0,32 €</t>
        </is>
      </c>
      <c r="C14" s="16" t="inlineStr">
        <is>
          <t>×3,8</t>
        </is>
      </c>
      <c r="D14" s="16" t="inlineStr">
        <is>
          <t>1,20 € TTC</t>
        </is>
      </c>
    </row>
    <row r="15">
      <c r="A15" s="16" t="inlineStr">
        <is>
          <t>Tarte aux fruits 6 parts</t>
        </is>
      </c>
      <c r="B15" s="16" t="inlineStr">
        <is>
          <t>5,50 €</t>
        </is>
      </c>
      <c r="C15" s="16" t="inlineStr">
        <is>
          <t>×4</t>
        </is>
      </c>
      <c r="D15" s="16" t="inlineStr">
        <is>
          <t>22 € TTC</t>
        </is>
      </c>
    </row>
    <row r="16">
      <c r="A16" s="16" t="inlineStr">
        <is>
          <t>Sandwich jambon-beurre</t>
        </is>
      </c>
      <c r="B16" s="16" t="inlineStr">
        <is>
          <t>1,40 €</t>
        </is>
      </c>
      <c r="C16" s="16" t="inlineStr">
        <is>
          <t>×3</t>
        </is>
      </c>
      <c r="D16" s="16" t="inlineStr">
        <is>
          <t>4,20 € TTC</t>
        </is>
      </c>
    </row>
    <row r="18">
      <c r="A18" s="14" t="inlineStr">
        <is>
          <t>Boucherie-charcuterie — coefficient usuel ×1,8 à ×2,5 — TVA courante 5.5 % — marge type 50 % du PV HT</t>
        </is>
      </c>
    </row>
    <row r="19">
      <c r="A19" s="15" t="inlineStr">
        <is>
          <t>Produit</t>
        </is>
      </c>
      <c r="B19" s="15" t="inlineStr">
        <is>
          <t>Coût d'achat</t>
        </is>
      </c>
      <c r="C19" s="15" t="inlineStr">
        <is>
          <t>Coefficient</t>
        </is>
      </c>
      <c r="D19" s="15" t="inlineStr">
        <is>
          <t>Prix de vente</t>
        </is>
      </c>
    </row>
    <row r="20">
      <c r="A20" s="16" t="inlineStr">
        <is>
          <t>Entrecôte de bœuf</t>
        </is>
      </c>
      <c r="B20" s="16" t="inlineStr">
        <is>
          <t>19 € le kg</t>
        </is>
      </c>
      <c r="C20" s="16" t="inlineStr">
        <is>
          <t>×1,8</t>
        </is>
      </c>
      <c r="D20" s="16" t="inlineStr">
        <is>
          <t>34,90 € TTC le kg</t>
        </is>
      </c>
    </row>
    <row r="21">
      <c r="A21" s="16" t="inlineStr">
        <is>
          <t>Steak haché</t>
        </is>
      </c>
      <c r="B21" s="16" t="inlineStr">
        <is>
          <t>7,50 € le kg (parures)</t>
        </is>
      </c>
      <c r="C21" s="16" t="inlineStr">
        <is>
          <t>×2,2</t>
        </is>
      </c>
      <c r="D21" s="16" t="inlineStr">
        <is>
          <t>16,90 € TTC le kg</t>
        </is>
      </c>
    </row>
    <row r="22">
      <c r="A22" s="16" t="inlineStr">
        <is>
          <t>Rôti de porc</t>
        </is>
      </c>
      <c r="B22" s="16" t="inlineStr">
        <is>
          <t>5,50 € le kg</t>
        </is>
      </c>
      <c r="C22" s="16" t="inlineStr">
        <is>
          <t>×2,1</t>
        </is>
      </c>
      <c r="D22" s="16" t="inlineStr">
        <is>
          <t>11,90 € TTC le kg</t>
        </is>
      </c>
    </row>
    <row r="23">
      <c r="A23" s="16" t="inlineStr">
        <is>
          <t>Saucisse maison</t>
        </is>
      </c>
      <c r="B23" s="16" t="inlineStr">
        <is>
          <t>6 € le kg</t>
        </is>
      </c>
      <c r="C23" s="16" t="inlineStr">
        <is>
          <t>×2,4</t>
        </is>
      </c>
      <c r="D23" s="16" t="inlineStr">
        <is>
          <t>14,90 € TTC le kg</t>
        </is>
      </c>
    </row>
    <row r="25">
      <c r="A25" s="14" t="inlineStr">
        <is>
          <t>Fleuriste — coefficient usuel ×2,5 à ×3,5 — TVA courante 10 % — marge type 65 % du PV HT</t>
        </is>
      </c>
    </row>
    <row r="26">
      <c r="A26" s="15" t="inlineStr">
        <is>
          <t>Produit</t>
        </is>
      </c>
      <c r="B26" s="15" t="inlineStr">
        <is>
          <t>Coût d'achat</t>
        </is>
      </c>
      <c r="C26" s="15" t="inlineStr">
        <is>
          <t>Coefficient</t>
        </is>
      </c>
      <c r="D26" s="15" t="inlineStr">
        <is>
          <t>Prix de vente</t>
        </is>
      </c>
    </row>
    <row r="27">
      <c r="A27" s="16" t="inlineStr">
        <is>
          <t>Rose grande tige</t>
        </is>
      </c>
      <c r="B27" s="16" t="inlineStr">
        <is>
          <t>1,10 €</t>
        </is>
      </c>
      <c r="C27" s="16" t="inlineStr">
        <is>
          <t>×3</t>
        </is>
      </c>
      <c r="D27" s="16" t="inlineStr">
        <is>
          <t>3,50 € TTC</t>
        </is>
      </c>
    </row>
    <row r="28">
      <c r="A28" s="16" t="inlineStr">
        <is>
          <t>Bouquet composé</t>
        </is>
      </c>
      <c r="B28" s="16" t="inlineStr">
        <is>
          <t>9 € de fleurs + feuillage</t>
        </is>
      </c>
      <c r="C28" s="16" t="inlineStr">
        <is>
          <t>×3</t>
        </is>
      </c>
      <c r="D28" s="16" t="inlineStr">
        <is>
          <t>29 € TTC</t>
        </is>
      </c>
    </row>
    <row r="29">
      <c r="A29" s="16" t="inlineStr">
        <is>
          <t>Orchidée en pot</t>
        </is>
      </c>
      <c r="B29" s="16" t="inlineStr">
        <is>
          <t>12 €</t>
        </is>
      </c>
      <c r="C29" s="16" t="inlineStr">
        <is>
          <t>×2,5</t>
        </is>
      </c>
      <c r="D29" s="16" t="inlineStr">
        <is>
          <t>29,90 € TTC</t>
        </is>
      </c>
    </row>
    <row r="30">
      <c r="A30" s="16" t="inlineStr">
        <is>
          <t>Botte de tulipes</t>
        </is>
      </c>
      <c r="B30" s="16" t="inlineStr">
        <is>
          <t>3,50 €</t>
        </is>
      </c>
      <c r="C30" s="16" t="inlineStr">
        <is>
          <t>×2,8</t>
        </is>
      </c>
      <c r="D30" s="16" t="inlineStr">
        <is>
          <t>9,90 € TTC</t>
        </is>
      </c>
    </row>
    <row r="32">
      <c r="A32" s="14" t="inlineStr">
        <is>
          <t>Opticien — coefficient usuel ×2,5 à ×3,5 — TVA courante 20 % — marge type 65 % du PV HT</t>
        </is>
      </c>
    </row>
    <row r="33">
      <c r="A33" s="15" t="inlineStr">
        <is>
          <t>Produit</t>
        </is>
      </c>
      <c r="B33" s="15" t="inlineStr">
        <is>
          <t>Coût d'achat</t>
        </is>
      </c>
      <c r="C33" s="15" t="inlineStr">
        <is>
          <t>Coefficient</t>
        </is>
      </c>
      <c r="D33" s="15" t="inlineStr">
        <is>
          <t>Prix de vente</t>
        </is>
      </c>
    </row>
    <row r="34">
      <c r="A34" s="16" t="inlineStr">
        <is>
          <t>Monture de marque</t>
        </is>
      </c>
      <c r="B34" s="16" t="inlineStr">
        <is>
          <t>65 € HT</t>
        </is>
      </c>
      <c r="C34" s="16" t="inlineStr">
        <is>
          <t>×3</t>
        </is>
      </c>
      <c r="D34" s="16" t="inlineStr">
        <is>
          <t>234 € TTC</t>
        </is>
      </c>
    </row>
    <row r="35">
      <c r="A35" s="16" t="inlineStr">
        <is>
          <t>Verres unifocaux antireflet (la paire)</t>
        </is>
      </c>
      <c r="B35" s="16" t="inlineStr">
        <is>
          <t>25 € HT</t>
        </is>
      </c>
      <c r="C35" s="16" t="inlineStr">
        <is>
          <t>×4</t>
        </is>
      </c>
      <c r="D35" s="16" t="inlineStr">
        <is>
          <t>120 € TTC</t>
        </is>
      </c>
    </row>
    <row r="36">
      <c r="A36" s="16" t="inlineStr">
        <is>
          <t>Verres progressifs (la paire)</t>
        </is>
      </c>
      <c r="B36" s="16" t="inlineStr">
        <is>
          <t>90 € HT</t>
        </is>
      </c>
      <c r="C36" s="16" t="inlineStr">
        <is>
          <t>×3,5</t>
        </is>
      </c>
      <c r="D36" s="16" t="inlineStr">
        <is>
          <t>378 € TTC</t>
        </is>
      </c>
    </row>
    <row r="37">
      <c r="A37" s="16" t="inlineStr">
        <is>
          <t>Solaire de marque</t>
        </is>
      </c>
      <c r="B37" s="16" t="inlineStr">
        <is>
          <t>55 € HT</t>
        </is>
      </c>
      <c r="C37" s="16" t="inlineStr">
        <is>
          <t>×2,5</t>
        </is>
      </c>
      <c r="D37" s="16" t="inlineStr">
        <is>
          <t>165 € TTC</t>
        </is>
      </c>
    </row>
    <row r="39">
      <c r="A39" s="14" t="inlineStr">
        <is>
          <t>Pharmacie et parapharmacie — coefficient usuel ×1,5 à ×2 (parapharmacie) — TVA courante 20 % — marge type 40 % du PV HT</t>
        </is>
      </c>
    </row>
    <row r="40">
      <c r="A40" s="15" t="inlineStr">
        <is>
          <t>Produit</t>
        </is>
      </c>
      <c r="B40" s="15" t="inlineStr">
        <is>
          <t>Coût d'achat</t>
        </is>
      </c>
      <c r="C40" s="15" t="inlineStr">
        <is>
          <t>Coefficient</t>
        </is>
      </c>
      <c r="D40" s="15" t="inlineStr">
        <is>
          <t>Prix de vente</t>
        </is>
      </c>
    </row>
    <row r="41">
      <c r="A41" s="16" t="inlineStr">
        <is>
          <t>Crème hydratante (parapharmacie)</t>
        </is>
      </c>
      <c r="B41" s="16" t="inlineStr">
        <is>
          <t>9 € HT</t>
        </is>
      </c>
      <c r="C41" s="16" t="inlineStr">
        <is>
          <t>×1,8</t>
        </is>
      </c>
      <c r="D41" s="16" t="inlineStr">
        <is>
          <t>19,40 € TTC</t>
        </is>
      </c>
    </row>
    <row r="42">
      <c r="A42" s="16" t="inlineStr">
        <is>
          <t>Complément alimentaire</t>
        </is>
      </c>
      <c r="B42" s="16" t="inlineStr">
        <is>
          <t>11 € HT</t>
        </is>
      </c>
      <c r="C42" s="16" t="inlineStr">
        <is>
          <t>×1,7</t>
        </is>
      </c>
      <c r="D42" s="16" t="inlineStr">
        <is>
          <t>22,40 € TTC</t>
        </is>
      </c>
    </row>
    <row r="43">
      <c r="A43" s="16" t="inlineStr">
        <is>
          <t>Médicament conseil non remboursé</t>
        </is>
      </c>
      <c r="B43" s="16" t="inlineStr">
        <is>
          <t>3,20 € HT</t>
        </is>
      </c>
      <c r="C43" s="16" t="inlineStr">
        <is>
          <t>×1,6</t>
        </is>
      </c>
      <c r="D43" s="16" t="inlineStr">
        <is>
          <t>5,60 € TTC</t>
        </is>
      </c>
    </row>
    <row r="44">
      <c r="A44" s="16" t="inlineStr">
        <is>
          <t>Brosse à dents électrique</t>
        </is>
      </c>
      <c r="B44" s="16" t="inlineStr">
        <is>
          <t>38 € HT</t>
        </is>
      </c>
      <c r="C44" s="16" t="inlineStr">
        <is>
          <t>×1,5</t>
        </is>
      </c>
      <c r="D44" s="16" t="inlineStr">
        <is>
          <t>68,40 € TTC</t>
        </is>
      </c>
    </row>
    <row r="46">
      <c r="A46" s="14" t="inlineStr">
        <is>
          <t>Restaurant — coefficient usuel ×3 à ×4 sur le coût matières — TVA courante 10 % — marge type 70 % du PV HT</t>
        </is>
      </c>
    </row>
    <row r="47">
      <c r="A47" s="15" t="inlineStr">
        <is>
          <t>Produit</t>
        </is>
      </c>
      <c r="B47" s="15" t="inlineStr">
        <is>
          <t>Coût d'achat</t>
        </is>
      </c>
      <c r="C47" s="15" t="inlineStr">
        <is>
          <t>Coefficient</t>
        </is>
      </c>
      <c r="D47" s="15" t="inlineStr">
        <is>
          <t>Prix de vente</t>
        </is>
      </c>
    </row>
    <row r="48">
      <c r="A48" s="16" t="inlineStr">
        <is>
          <t>Plat du jour</t>
        </is>
      </c>
      <c r="B48" s="16" t="inlineStr">
        <is>
          <t>4,50 € de matières</t>
        </is>
      </c>
      <c r="C48" s="16" t="inlineStr">
        <is>
          <t>×3,3</t>
        </is>
      </c>
      <c r="D48" s="16" t="inlineStr">
        <is>
          <t>16,50 € TTC</t>
        </is>
      </c>
    </row>
    <row r="49">
      <c r="A49" s="16" t="inlineStr">
        <is>
          <t>Burger maison</t>
        </is>
      </c>
      <c r="B49" s="16" t="inlineStr">
        <is>
          <t>4,20 €</t>
        </is>
      </c>
      <c r="C49" s="16" t="inlineStr">
        <is>
          <t>×3,5</t>
        </is>
      </c>
      <c r="D49" s="16" t="inlineStr">
        <is>
          <t>16 € TTC</t>
        </is>
      </c>
    </row>
    <row r="50">
      <c r="A50" s="16" t="inlineStr">
        <is>
          <t>Verre de vin 12 cl</t>
        </is>
      </c>
      <c r="B50" s="16" t="inlineStr">
        <is>
          <t>1,10 €</t>
        </is>
      </c>
      <c r="C50" s="16" t="inlineStr">
        <is>
          <t>×5</t>
        </is>
      </c>
      <c r="D50" s="16" t="inlineStr">
        <is>
          <t>6,50 € TTC</t>
        </is>
      </c>
    </row>
    <row r="51">
      <c r="A51" s="16" t="inlineStr">
        <is>
          <t>Dessert maison</t>
        </is>
      </c>
      <c r="B51" s="16" t="inlineStr">
        <is>
          <t>1,60 €</t>
        </is>
      </c>
      <c r="C51" s="16" t="inlineStr">
        <is>
          <t>×4,5</t>
        </is>
      </c>
      <c r="D51" s="16" t="inlineStr">
        <is>
          <t>8 € TTC</t>
        </is>
      </c>
    </row>
    <row r="53">
      <c r="A53" s="14" t="inlineStr">
        <is>
          <t>Salon de coiffure — coefficient usuel ×2 à ×2,5 (produits revendus) — TVA courante 20 % — marge type 55 % du PV HT</t>
        </is>
      </c>
    </row>
    <row r="54">
      <c r="A54" s="15" t="inlineStr">
        <is>
          <t>Produit</t>
        </is>
      </c>
      <c r="B54" s="15" t="inlineStr">
        <is>
          <t>Coût d'achat</t>
        </is>
      </c>
      <c r="C54" s="15" t="inlineStr">
        <is>
          <t>Coefficient</t>
        </is>
      </c>
      <c r="D54" s="15" t="inlineStr">
        <is>
          <t>Prix de vente</t>
        </is>
      </c>
    </row>
    <row r="55">
      <c r="A55" s="16" t="inlineStr">
        <is>
          <t>Shampoing professionnel 250 ml</t>
        </is>
      </c>
      <c r="B55" s="16" t="inlineStr">
        <is>
          <t>8,50 € HT</t>
        </is>
      </c>
      <c r="C55" s="16" t="inlineStr">
        <is>
          <t>×2,2</t>
        </is>
      </c>
      <c r="D55" s="16" t="inlineStr">
        <is>
          <t>22,40 € TTC</t>
        </is>
      </c>
    </row>
    <row r="56">
      <c r="A56" s="16" t="inlineStr">
        <is>
          <t>Coloration (produits utilisés)</t>
        </is>
      </c>
      <c r="B56" s="16" t="inlineStr">
        <is>
          <t>7 € de produits</t>
        </is>
      </c>
      <c r="C56" s="16" t="inlineStr">
        <is>
          <t>×9 (temps inclus)</t>
        </is>
      </c>
      <c r="D56" s="16" t="inlineStr">
        <is>
          <t>75 € TTC</t>
        </is>
      </c>
    </row>
    <row r="57">
      <c r="A57" s="16" t="inlineStr">
        <is>
          <t>Coupe femme (produits utilisés)</t>
        </is>
      </c>
      <c r="B57" s="16" t="inlineStr">
        <is>
          <t>1,50 €</t>
        </is>
      </c>
      <c r="C57" s="16" t="inlineStr">
        <is>
          <t>ratio matières 4 %</t>
        </is>
      </c>
      <c r="D57" s="16" t="inlineStr">
        <is>
          <t>42 € TTC</t>
        </is>
      </c>
    </row>
    <row r="58">
      <c r="A58" s="16" t="inlineStr">
        <is>
          <t>Soin en cabine</t>
        </is>
      </c>
      <c r="B58" s="16" t="inlineStr">
        <is>
          <t>3 €</t>
        </is>
      </c>
      <c r="C58" s="16" t="inlineStr">
        <is>
          <t>×8</t>
        </is>
      </c>
      <c r="D58" s="16" t="inlineStr">
        <is>
          <t>29 € TTC</t>
        </is>
      </c>
    </row>
    <row r="60">
      <c r="A60" s="14" t="inlineStr">
        <is>
          <t>Cave à vins — coefficient usuel ×1,8 à ×2,2 — TVA courante 20 % — marge type 48 % du PV HT</t>
        </is>
      </c>
    </row>
    <row r="61">
      <c r="A61" s="15" t="inlineStr">
        <is>
          <t>Produit</t>
        </is>
      </c>
      <c r="B61" s="15" t="inlineStr">
        <is>
          <t>Coût d'achat</t>
        </is>
      </c>
      <c r="C61" s="15" t="inlineStr">
        <is>
          <t>Coefficient</t>
        </is>
      </c>
      <c r="D61" s="15" t="inlineStr">
        <is>
          <t>Prix de vente</t>
        </is>
      </c>
    </row>
    <row r="62">
      <c r="A62" s="16" t="inlineStr">
        <is>
          <t>Côtes-du-Rhône</t>
        </is>
      </c>
      <c r="B62" s="16" t="inlineStr">
        <is>
          <t>4,20 € HT</t>
        </is>
      </c>
      <c r="C62" s="16" t="inlineStr">
        <is>
          <t>×1,9</t>
        </is>
      </c>
      <c r="D62" s="16" t="inlineStr">
        <is>
          <t>9,50 € TTC</t>
        </is>
      </c>
    </row>
    <row r="63">
      <c r="A63" s="16" t="inlineStr">
        <is>
          <t>Champagne de vigneron</t>
        </is>
      </c>
      <c r="B63" s="16" t="inlineStr">
        <is>
          <t>16 € HT</t>
        </is>
      </c>
      <c r="C63" s="16" t="inlineStr">
        <is>
          <t>×1,7</t>
        </is>
      </c>
      <c r="D63" s="16" t="inlineStr">
        <is>
          <t>32 € TTC</t>
        </is>
      </c>
    </row>
    <row r="64">
      <c r="A64" s="16" t="inlineStr">
        <is>
          <t>Whisky de marque</t>
        </is>
      </c>
      <c r="B64" s="16" t="inlineStr">
        <is>
          <t>26 € HT</t>
        </is>
      </c>
      <c r="C64" s="16" t="inlineStr">
        <is>
          <t>×1,6</t>
        </is>
      </c>
      <c r="D64" s="16" t="inlineStr">
        <is>
          <t>49 € TTC</t>
        </is>
      </c>
    </row>
    <row r="65">
      <c r="A65" s="16" t="inlineStr">
        <is>
          <t>Bière artisanale 33 cl</t>
        </is>
      </c>
      <c r="B65" s="16" t="inlineStr">
        <is>
          <t>1,50 € HT</t>
        </is>
      </c>
      <c r="C65" s="16" t="inlineStr">
        <is>
          <t>×2,2</t>
        </is>
      </c>
      <c r="D65" s="16" t="inlineStr">
        <is>
          <t>3,90 € TTC</t>
        </is>
      </c>
    </row>
    <row r="67">
      <c r="A67" s="14" t="inlineStr">
        <is>
          <t>Bar-café — coefficient usuel ×4 à ×10 sur les boissons — TVA courante 20 % — marge type 80 % du PV HT</t>
        </is>
      </c>
    </row>
    <row r="68">
      <c r="A68" s="15" t="inlineStr">
        <is>
          <t>Produit</t>
        </is>
      </c>
      <c r="B68" s="15" t="inlineStr">
        <is>
          <t>Coût d'achat</t>
        </is>
      </c>
      <c r="C68" s="15" t="inlineStr">
        <is>
          <t>Coefficient</t>
        </is>
      </c>
      <c r="D68" s="15" t="inlineStr">
        <is>
          <t>Prix de vente</t>
        </is>
      </c>
    </row>
    <row r="69">
      <c r="A69" s="16" t="inlineStr">
        <is>
          <t>Expresso</t>
        </is>
      </c>
      <c r="B69" s="16" t="inlineStr">
        <is>
          <t>0,15 € (café, sucre)</t>
        </is>
      </c>
      <c r="C69" s="16" t="inlineStr">
        <is>
          <t>×11</t>
        </is>
      </c>
      <c r="D69" s="16" t="inlineStr">
        <is>
          <t>1,80 € TTC</t>
        </is>
      </c>
    </row>
    <row r="70">
      <c r="A70" s="16" t="inlineStr">
        <is>
          <t>Demi pression 25 cl</t>
        </is>
      </c>
      <c r="B70" s="16" t="inlineStr">
        <is>
          <t>0,55 € (fût)</t>
        </is>
      </c>
      <c r="C70" s="16" t="inlineStr">
        <is>
          <t>×5,3</t>
        </is>
      </c>
      <c r="D70" s="16" t="inlineStr">
        <is>
          <t>3,50 € TTC</t>
        </is>
      </c>
    </row>
    <row r="71">
      <c r="A71" s="16" t="inlineStr">
        <is>
          <t>Soda 33 cl</t>
        </is>
      </c>
      <c r="B71" s="16" t="inlineStr">
        <is>
          <t>0,60 €</t>
        </is>
      </c>
      <c r="C71" s="16" t="inlineStr">
        <is>
          <t>×5,8</t>
        </is>
      </c>
      <c r="D71" s="16" t="inlineStr">
        <is>
          <t>3,80 € TTC</t>
        </is>
      </c>
    </row>
    <row r="72">
      <c r="A72" s="16" t="inlineStr">
        <is>
          <t>Verre de vin 12 cl</t>
        </is>
      </c>
      <c r="B72" s="16" t="inlineStr">
        <is>
          <t>0,90 €</t>
        </is>
      </c>
      <c r="C72" s="16" t="inlineStr">
        <is>
          <t>×4,6</t>
        </is>
      </c>
      <c r="D72" s="16" t="inlineStr">
        <is>
          <t>5 € TTC</t>
        </is>
      </c>
    </row>
    <row r="74">
      <c r="A74" s="14" t="inlineStr">
        <is>
          <t>Restauration rapide — coefficient usuel ×3 à ×4 sur le coût matières — TVA courante 10 % — marge type 72 % du PV HT</t>
        </is>
      </c>
    </row>
    <row r="75">
      <c r="A75" s="15" t="inlineStr">
        <is>
          <t>Produit</t>
        </is>
      </c>
      <c r="B75" s="15" t="inlineStr">
        <is>
          <t>Coût d'achat</t>
        </is>
      </c>
      <c r="C75" s="15" t="inlineStr">
        <is>
          <t>Coefficient</t>
        </is>
      </c>
      <c r="D75" s="15" t="inlineStr">
        <is>
          <t>Prix de vente</t>
        </is>
      </c>
    </row>
    <row r="76">
      <c r="A76" s="16" t="inlineStr">
        <is>
          <t>Sandwich kebab</t>
        </is>
      </c>
      <c r="B76" s="16" t="inlineStr">
        <is>
          <t>2,10 € de matières</t>
        </is>
      </c>
      <c r="C76" s="16" t="inlineStr">
        <is>
          <t>×3,7</t>
        </is>
      </c>
      <c r="D76" s="16" t="inlineStr">
        <is>
          <t>8,50 € TTC</t>
        </is>
      </c>
    </row>
    <row r="77">
      <c r="A77" s="16" t="inlineStr">
        <is>
          <t>Menu burger, frites, boisson</t>
        </is>
      </c>
      <c r="B77" s="16" t="inlineStr">
        <is>
          <t>3,20 €</t>
        </is>
      </c>
      <c r="C77" s="16" t="inlineStr">
        <is>
          <t>×3,7</t>
        </is>
      </c>
      <c r="D77" s="16" t="inlineStr">
        <is>
          <t>12,90 € TTC</t>
        </is>
      </c>
    </row>
    <row r="78">
      <c r="A78" s="16" t="inlineStr">
        <is>
          <t>Pizza margherita 33 cm</t>
        </is>
      </c>
      <c r="B78" s="16" t="inlineStr">
        <is>
          <t>1,80 €</t>
        </is>
      </c>
      <c r="C78" s="16" t="inlineStr">
        <is>
          <t>×5</t>
        </is>
      </c>
      <c r="D78" s="16" t="inlineStr">
        <is>
          <t>10 € TTC</t>
        </is>
      </c>
    </row>
    <row r="79">
      <c r="A79" s="16" t="inlineStr">
        <is>
          <t>Canette 33 cl</t>
        </is>
      </c>
      <c r="B79" s="16" t="inlineStr">
        <is>
          <t>0,40 €</t>
        </is>
      </c>
      <c r="C79" s="16" t="inlineStr">
        <is>
          <t>×5,7</t>
        </is>
      </c>
      <c r="D79" s="16" t="inlineStr">
        <is>
          <t>2,50 € TTC</t>
        </is>
      </c>
    </row>
    <row r="81">
      <c r="A81" s="14" t="inlineStr">
        <is>
          <t>Traiteur — coefficient usuel ×3,5 à ×4 sur le coût matières — TVA courante 5.5 % — marge type 73 % du PV HT</t>
        </is>
      </c>
    </row>
    <row r="82">
      <c r="A82" s="15" t="inlineStr">
        <is>
          <t>Produit</t>
        </is>
      </c>
      <c r="B82" s="15" t="inlineStr">
        <is>
          <t>Coût d'achat</t>
        </is>
      </c>
      <c r="C82" s="15" t="inlineStr">
        <is>
          <t>Coefficient</t>
        </is>
      </c>
      <c r="D82" s="15" t="inlineStr">
        <is>
          <t>Prix de vente</t>
        </is>
      </c>
    </row>
    <row r="83">
      <c r="A83" s="16" t="inlineStr">
        <is>
          <t>Plat cuisiné (la part)</t>
        </is>
      </c>
      <c r="B83" s="16" t="inlineStr">
        <is>
          <t>2,40 € de matières</t>
        </is>
      </c>
      <c r="C83" s="16" t="inlineStr">
        <is>
          <t>×3,8</t>
        </is>
      </c>
      <c r="D83" s="16" t="inlineStr">
        <is>
          <t>9,50 € TTC</t>
        </is>
      </c>
    </row>
    <row r="84">
      <c r="A84" s="16" t="inlineStr">
        <is>
          <t>Salade composée 250 g</t>
        </is>
      </c>
      <c r="B84" s="16" t="inlineStr">
        <is>
          <t>1,30 €</t>
        </is>
      </c>
      <c r="C84" s="16" t="inlineStr">
        <is>
          <t>×4,3</t>
        </is>
      </c>
      <c r="D84" s="16" t="inlineStr">
        <is>
          <t>5,90 € TTC</t>
        </is>
      </c>
    </row>
    <row r="85">
      <c r="A85" s="16" t="inlineStr">
        <is>
          <t>Pièce cocktail</t>
        </is>
      </c>
      <c r="B85" s="16" t="inlineStr">
        <is>
          <t>0,35 €</t>
        </is>
      </c>
      <c r="C85" s="16" t="inlineStr">
        <is>
          <t>×3,6</t>
        </is>
      </c>
      <c r="D85" s="16" t="inlineStr">
        <is>
          <t>1,40 € TTC</t>
        </is>
      </c>
    </row>
    <row r="86">
      <c r="A86" s="16" t="inlineStr">
        <is>
          <t>Buffet froid (par personne)</t>
        </is>
      </c>
      <c r="B86" s="16" t="inlineStr">
        <is>
          <t>7 €</t>
        </is>
      </c>
      <c r="C86" s="16" t="inlineStr">
        <is>
          <t>×3,8</t>
        </is>
      </c>
      <c r="D86" s="16" t="inlineStr">
        <is>
          <t>29 € TTC</t>
        </is>
      </c>
    </row>
    <row r="88">
      <c r="A88" s="14" t="inlineStr">
        <is>
          <t>Boutique de vêtements — coefficient usuel ×2,2 à ×2,7 (hors taxes) — TVA courante 20 % — marge type 60 % du PV HT</t>
        </is>
      </c>
    </row>
    <row r="89">
      <c r="A89" s="15" t="inlineStr">
        <is>
          <t>Produit</t>
        </is>
      </c>
      <c r="B89" s="15" t="inlineStr">
        <is>
          <t>Coût d'achat</t>
        </is>
      </c>
      <c r="C89" s="15" t="inlineStr">
        <is>
          <t>Coefficient</t>
        </is>
      </c>
      <c r="D89" s="15" t="inlineStr">
        <is>
          <t>Prix de vente</t>
        </is>
      </c>
    </row>
    <row r="90">
      <c r="A90" s="16" t="inlineStr">
        <is>
          <t>T-shirt</t>
        </is>
      </c>
      <c r="B90" s="16" t="inlineStr">
        <is>
          <t>12 € HT</t>
        </is>
      </c>
      <c r="C90" s="16" t="inlineStr">
        <is>
          <t>×2,4</t>
        </is>
      </c>
      <c r="D90" s="16" t="inlineStr">
        <is>
          <t>35 € TTC</t>
        </is>
      </c>
    </row>
    <row r="91">
      <c r="A91" s="16" t="inlineStr">
        <is>
          <t>Jean</t>
        </is>
      </c>
      <c r="B91" s="16" t="inlineStr">
        <is>
          <t>30 € HT</t>
        </is>
      </c>
      <c r="C91" s="16" t="inlineStr">
        <is>
          <t>×2,5</t>
        </is>
      </c>
      <c r="D91" s="16" t="inlineStr">
        <is>
          <t>89 € TTC</t>
        </is>
      </c>
    </row>
    <row r="92">
      <c r="A92" s="16" t="inlineStr">
        <is>
          <t>Robe</t>
        </is>
      </c>
      <c r="B92" s="16" t="inlineStr">
        <is>
          <t>28 € HT</t>
        </is>
      </c>
      <c r="C92" s="16" t="inlineStr">
        <is>
          <t>×2,4</t>
        </is>
      </c>
      <c r="D92" s="16" t="inlineStr">
        <is>
          <t>79 € TTC</t>
        </is>
      </c>
    </row>
    <row r="93">
      <c r="A93" s="16" t="inlineStr">
        <is>
          <t>Foulard (accessoire)</t>
        </is>
      </c>
      <c r="B93" s="16" t="inlineStr">
        <is>
          <t>6 € HT</t>
        </is>
      </c>
      <c r="C93" s="16" t="inlineStr">
        <is>
          <t>×3</t>
        </is>
      </c>
      <c r="D93" s="16" t="inlineStr">
        <is>
          <t>22 € TTC</t>
        </is>
      </c>
    </row>
    <row r="95">
      <c r="A95" s="14" t="inlineStr">
        <is>
          <t>Fromagerie — coefficient usuel ×1,7 à ×2 (×2,5 sur les plateaux) — TVA courante 5.5 % — marge type 45 % du PV HT</t>
        </is>
      </c>
    </row>
    <row r="96">
      <c r="A96" s="15" t="inlineStr">
        <is>
          <t>Produit</t>
        </is>
      </c>
      <c r="B96" s="15" t="inlineStr">
        <is>
          <t>Coût d'achat</t>
        </is>
      </c>
      <c r="C96" s="15" t="inlineStr">
        <is>
          <t>Coefficient</t>
        </is>
      </c>
      <c r="D96" s="15" t="inlineStr">
        <is>
          <t>Prix de vente</t>
        </is>
      </c>
    </row>
    <row r="97">
      <c r="A97" s="16" t="inlineStr">
        <is>
          <t>Comté 18 mois (le kg)</t>
        </is>
      </c>
      <c r="B97" s="16" t="inlineStr">
        <is>
          <t>17 € HT</t>
        </is>
      </c>
      <c r="C97" s="16" t="inlineStr">
        <is>
          <t>×1,8</t>
        </is>
      </c>
      <c r="D97" s="16" t="inlineStr">
        <is>
          <t>32 € TTC</t>
        </is>
      </c>
    </row>
    <row r="98">
      <c r="A98" s="16" t="inlineStr">
        <is>
          <t>Camembert AOP (pièce)</t>
        </is>
      </c>
      <c r="B98" s="16" t="inlineStr">
        <is>
          <t>2,90 € HT</t>
        </is>
      </c>
      <c r="C98" s="16" t="inlineStr">
        <is>
          <t>×1,9</t>
        </is>
      </c>
      <c r="D98" s="16" t="inlineStr">
        <is>
          <t>5,90 € TTC</t>
        </is>
      </c>
    </row>
    <row r="99">
      <c r="A99" s="16" t="inlineStr">
        <is>
          <t>Beurre de baratte 250 g</t>
        </is>
      </c>
      <c r="B99" s="16" t="inlineStr">
        <is>
          <t>2,40 € HT</t>
        </is>
      </c>
      <c r="C99" s="16" t="inlineStr">
        <is>
          <t>×1,9</t>
        </is>
      </c>
      <c r="D99" s="16" t="inlineStr">
        <is>
          <t>4,80 € TTC</t>
        </is>
      </c>
    </row>
    <row r="100">
      <c r="A100" s="16" t="inlineStr">
        <is>
          <t>Plateau 6 personnes</t>
        </is>
      </c>
      <c r="B100" s="16" t="inlineStr">
        <is>
          <t>14 € de fromages</t>
        </is>
      </c>
      <c r="C100" s="16" t="inlineStr">
        <is>
          <t>×2,6</t>
        </is>
      </c>
      <c r="D100" s="16" t="inlineStr">
        <is>
          <t>39 € TTC</t>
        </is>
      </c>
    </row>
    <row r="102">
      <c r="A102" s="14" t="inlineStr">
        <is>
          <t>Épicerie fine — coefficient usuel ×1,8 à ×2,2 — TVA courante 5.5 % — marge type 50 % du PV HT</t>
        </is>
      </c>
    </row>
    <row r="103">
      <c r="A103" s="15" t="inlineStr">
        <is>
          <t>Produit</t>
        </is>
      </c>
      <c r="B103" s="15" t="inlineStr">
        <is>
          <t>Coût d'achat</t>
        </is>
      </c>
      <c r="C103" s="15" t="inlineStr">
        <is>
          <t>Coefficient</t>
        </is>
      </c>
      <c r="D103" s="15" t="inlineStr">
        <is>
          <t>Prix de vente</t>
        </is>
      </c>
    </row>
    <row r="104">
      <c r="A104" s="16" t="inlineStr">
        <is>
          <t>Huile d'olive 50 cl</t>
        </is>
      </c>
      <c r="B104" s="16" t="inlineStr">
        <is>
          <t>7,50 € HT</t>
        </is>
      </c>
      <c r="C104" s="16" t="inlineStr">
        <is>
          <t>×2</t>
        </is>
      </c>
      <c r="D104" s="16" t="inlineStr">
        <is>
          <t>15,90 € TTC</t>
        </is>
      </c>
    </row>
    <row r="105">
      <c r="A105" s="16" t="inlineStr">
        <is>
          <t>Pâtes artisanales 500 g</t>
        </is>
      </c>
      <c r="B105" s="16" t="inlineStr">
        <is>
          <t>2,10 € HT</t>
        </is>
      </c>
      <c r="C105" s="16" t="inlineStr">
        <is>
          <t>×2</t>
        </is>
      </c>
      <c r="D105" s="16" t="inlineStr">
        <is>
          <t>4,50 € TTC</t>
        </is>
      </c>
    </row>
    <row r="106">
      <c r="A106" s="16" t="inlineStr">
        <is>
          <t>Confiture artisanale</t>
        </is>
      </c>
      <c r="B106" s="16" t="inlineStr">
        <is>
          <t>2,80 € HT</t>
        </is>
      </c>
      <c r="C106" s="16" t="inlineStr">
        <is>
          <t>×2</t>
        </is>
      </c>
      <c r="D106" s="16" t="inlineStr">
        <is>
          <t>5,90 € TTC</t>
        </is>
      </c>
    </row>
    <row r="107">
      <c r="A107" s="16" t="inlineStr">
        <is>
          <t>Coffret cadeau composé</t>
        </is>
      </c>
      <c r="B107" s="16" t="inlineStr">
        <is>
          <t>16 € de produits</t>
        </is>
      </c>
      <c r="C107" s="16" t="inlineStr">
        <is>
          <t>×2,7</t>
        </is>
      </c>
      <c r="D107" s="16" t="inlineStr">
        <is>
          <t>45 € TTC</t>
        </is>
      </c>
    </row>
  </sheetData>
  <mergeCells count="15">
    <mergeCell ref="A102:D102"/>
    <mergeCell ref="A18:D18"/>
    <mergeCell ref="A67:D67"/>
    <mergeCell ref="A53:D53"/>
    <mergeCell ref="A60:D60"/>
    <mergeCell ref="A74:D74"/>
    <mergeCell ref="A4:D4"/>
    <mergeCell ref="A88:D88"/>
    <mergeCell ref="A39:D39"/>
    <mergeCell ref="A25:D25"/>
    <mergeCell ref="A81:D81"/>
    <mergeCell ref="A95:D95"/>
    <mergeCell ref="A11:D11"/>
    <mergeCell ref="A46:D46"/>
    <mergeCell ref="A32:D32"/>
  </mergeCells>
  <hyperlinks>
    <hyperlink xmlns:r="http://schemas.openxmlformats.org/officeDocument/2006/relationships" ref="A2" r:id="rId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12"/>
  <sheetViews>
    <sheetView workbookViewId="0">
      <selection activeCell="A1" sqref="A1"/>
    </sheetView>
  </sheetViews>
  <sheetFormatPr baseColWidth="8" defaultRowHeight="15"/>
  <cols>
    <col width="120" customWidth="1" min="1" max="1"/>
  </cols>
  <sheetData>
    <row r="1">
      <c r="A1" s="17" t="inlineStr">
        <is>
          <t>Mode d'emploi</t>
        </is>
      </c>
    </row>
    <row r="2">
      <c r="A2" s="18" t="inlineStr">
        <is>
          <t>1. Feuille « Calcul de marge » : saisissez le produit, son prix d'achat HT, la marge souhaitée (en % du prix de vente HT) et la TVA. Le prix de vente HT, TTC, la marge unitaire et le coefficient se calculent. Ajoutez la quantité vendue par mois pour obtenir la marge mensuelle.</t>
        </is>
      </c>
    </row>
    <row r="3">
      <c r="A3" s="18" t="inlineStr">
        <is>
          <t>2. Feuille « Depuis le prix de vente » : vous connaissez déjà votre prix de vente TTC ; la feuille donne la marge réelle, le taux de marque, le taux de marge et le coefficient.</t>
        </is>
      </c>
    </row>
    <row r="4">
      <c r="A4" s="18" t="inlineStr">
        <is>
          <t>3. Feuille « Repères par métier » : coefficients usuels et exemples pour 15 métiers de proximité.</t>
        </is>
      </c>
    </row>
    <row r="5">
      <c r="A5" s="18" t="inlineStr"/>
    </row>
    <row r="6">
      <c r="A6" s="17" t="inlineStr">
        <is>
          <t>Définitions</t>
        </is>
      </c>
    </row>
    <row r="7">
      <c r="A7" s="18" t="inlineStr">
        <is>
          <t>Taux de marque = marge ÷ prix de vente HT. C'est le « % de marge » que la plupart des commerçants ont en tête (70 % en boulangerie).</t>
        </is>
      </c>
    </row>
    <row r="8">
      <c r="A8" s="18" t="inlineStr">
        <is>
          <t>Taux de marge = marge ÷ prix d'achat HT. Le même produit à 70 % de taux de marque a un taux de marge de 233 %.</t>
        </is>
      </c>
    </row>
    <row r="9">
      <c r="A9" s="18" t="inlineStr">
        <is>
          <t>Coefficient multiplicateur = prix de vente TTC ÷ prix d'achat HT. C'est le chiffre qu'on se transmet entre commerçants (« je fais du ×3 »). Il inclut la TVA : à taux de marque égal, un produit à 20 % de TVA a un coefficient plus élevé qu'un produit à 5,5 %.</t>
        </is>
      </c>
    </row>
    <row r="10">
      <c r="A10" s="18" t="inlineStr">
        <is>
          <t>La marge brute ne déduit que l'achat des matières ou marchandises : loyer, salaires, énergie et charges viennent ensuite. Une marge de 70 % n'est pas un bénéfice de 70 %.</t>
        </is>
      </c>
    </row>
    <row r="11">
      <c r="A11" s="18" t="inlineStr"/>
    </row>
    <row r="12">
      <c r="A12" s="18" t="inlineStr">
        <is>
          <t>Modèle gratuit, libre d'usage, proposé par Commerçants Connectés (www.commercants-connectes.fr), l'éditeur de Pico, l'assistant IA des commerces de proximité.</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Commerçants Connectés</dc:creator>
  <dc:title xmlns:dc="http://purl.org/dc/elements/1.1/">Calcul de marge et coefficient — primeur</dc:title>
  <dcterms:created xmlns:dcterms="http://purl.org/dc/terms/" xmlns:xsi="http://www.w3.org/2001/XMLSchema-instance" xsi:type="dcterms:W3CDTF">2026-09-27T14:48:39Z</dcterms:created>
  <dcterms:modified xmlns:dcterms="http://purl.org/dc/terms/" xmlns:xsi="http://www.w3.org/2001/XMLSchema-instance" xsi:type="dcterms:W3CDTF">2026-09-27T14:48:39Z</dcterms:modified>
</cp:coreProperties>
</file>